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ebezanson\Desktop\"/>
    </mc:Choice>
  </mc:AlternateContent>
  <bookViews>
    <workbookView xWindow="0" yWindow="0" windowWidth="23040" windowHeight="10572"/>
  </bookViews>
  <sheets>
    <sheet name="Static 99R Self Scoring" sheetId="3" r:id="rId1"/>
    <sheet name="Reference Value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A97" i="2" l="1"/>
  <c r="A96" i="2"/>
  <c r="A95" i="2"/>
  <c r="C87" i="2"/>
  <c r="C86" i="2"/>
  <c r="C85" i="2"/>
  <c r="A78" i="2"/>
  <c r="B61" i="2"/>
  <c r="B55" i="2"/>
  <c r="H27" i="3" s="1"/>
  <c r="B49" i="2"/>
  <c r="H25" i="3" s="1"/>
  <c r="B43" i="2"/>
  <c r="H23" i="3" s="1"/>
  <c r="B37" i="2"/>
  <c r="H21" i="3" s="1"/>
  <c r="B35" i="2"/>
  <c r="F33" i="2"/>
  <c r="B33" i="2"/>
  <c r="F32" i="2"/>
  <c r="B32" i="2"/>
  <c r="F31" i="2"/>
  <c r="B31" i="2"/>
  <c r="F30" i="2"/>
  <c r="B30" i="2"/>
  <c r="F29" i="2"/>
  <c r="B29" i="2"/>
  <c r="F28" i="2"/>
  <c r="F34" i="2" s="1"/>
  <c r="B28" i="2"/>
  <c r="B17" i="2"/>
  <c r="H13" i="3" s="1"/>
  <c r="B12" i="2"/>
  <c r="H11" i="3" s="1"/>
  <c r="B9" i="2"/>
  <c r="B8" i="2"/>
  <c r="B7" i="2"/>
  <c r="C2" i="2"/>
  <c r="H29" i="3"/>
  <c r="C1" i="2"/>
  <c r="B34" i="2" l="1"/>
  <c r="F35" i="2"/>
  <c r="H9" i="3"/>
  <c r="B69" i="2" s="1"/>
  <c r="A98" i="2"/>
  <c r="B67" i="2"/>
  <c r="C3" i="2"/>
  <c r="B68" i="2"/>
  <c r="A1" i="2"/>
  <c r="C89" i="2"/>
  <c r="C36" i="2" l="1"/>
  <c r="H17" i="3"/>
  <c r="A75" i="2" s="1"/>
  <c r="H6" i="3"/>
  <c r="B70" i="2"/>
  <c r="A74" i="2" l="1"/>
  <c r="H31" i="3" s="1"/>
</calcChain>
</file>

<file path=xl/sharedStrings.xml><?xml version="1.0" encoding="utf-8"?>
<sst xmlns="http://schemas.openxmlformats.org/spreadsheetml/2006/main" count="95" uniqueCount="82">
  <si>
    <t>Item</t>
  </si>
  <si>
    <t>Date of Birth</t>
  </si>
  <si>
    <t>Codes</t>
  </si>
  <si>
    <t>Score</t>
  </si>
  <si>
    <t>Charges</t>
  </si>
  <si>
    <t>Convictions</t>
  </si>
  <si>
    <t>6+</t>
  </si>
  <si>
    <t>Four or More Prior Sentencing Dates (excluding Index)?</t>
  </si>
  <si>
    <t>Total Score</t>
  </si>
  <si>
    <t>Name:</t>
  </si>
  <si>
    <t>DOC:</t>
  </si>
  <si>
    <t xml:space="preserve">Ever lived with a lover for at least 2 years? </t>
  </si>
  <si>
    <t xml:space="preserve">Index Non-Sexual Violence- Any Convictions? </t>
  </si>
  <si>
    <t>Prior Non-Sexual Violence- Any Convictions?</t>
  </si>
  <si>
    <t xml:space="preserve">Any Unrelated Victims?           </t>
  </si>
  <si>
    <t xml:space="preserve">Any convictions for non-contact sex offenses? </t>
  </si>
  <si>
    <t xml:space="preserve">Any Stranger Victims? </t>
  </si>
  <si>
    <t xml:space="preserve">Any Male Victims? </t>
  </si>
  <si>
    <t>Lover for Two Years</t>
  </si>
  <si>
    <t>Yes</t>
  </si>
  <si>
    <t>No</t>
  </si>
  <si>
    <t>Unknown</t>
  </si>
  <si>
    <t>Index Non Sexual Violence</t>
  </si>
  <si>
    <t>Prior Non Sexual Violence</t>
  </si>
  <si>
    <t>Prior Sex Offense</t>
  </si>
  <si>
    <t>0</t>
  </si>
  <si>
    <t>1-2</t>
  </si>
  <si>
    <t>3-5</t>
  </si>
  <si>
    <t>1</t>
  </si>
  <si>
    <t>2-3</t>
  </si>
  <si>
    <t>4+</t>
  </si>
  <si>
    <t>Four or More Prior Sentencing Dates</t>
  </si>
  <si>
    <t>3 or less</t>
  </si>
  <si>
    <t>4 or more</t>
  </si>
  <si>
    <t>Non Contact Sex Offenses</t>
  </si>
  <si>
    <t>Unrelated Victims</t>
  </si>
  <si>
    <t>NO</t>
  </si>
  <si>
    <t>Stranger Victims</t>
  </si>
  <si>
    <t>Male Victims</t>
  </si>
  <si>
    <t>Unknown VS YES</t>
  </si>
  <si>
    <t>Risk Factor</t>
  </si>
  <si>
    <t>Yes Vs No</t>
  </si>
  <si>
    <t>No vs Unknown</t>
  </si>
  <si>
    <t>False = multiple selections</t>
  </si>
  <si>
    <t>ALL ITEMS SCORED?</t>
  </si>
  <si>
    <t>Item Left Unscored?</t>
  </si>
  <si>
    <t>Date of Release from Index Sex Offense</t>
  </si>
  <si>
    <t>Age of Release from Index Sex Offense?</t>
  </si>
  <si>
    <t>Prior Sex Offenses?</t>
  </si>
  <si>
    <t>, 'Static 99R Self Scoring'!I14:I19="Multiple Selections", 'Static 99R Self Scoring'!I20:I21="Multiple Selections", 'Static 99R Self Scoring'!I22:I23="Multiple Selections", 'Static 99R Self Scoring'!I24:I25="Multiple Selections", 'Static 99R Self Scoring'!I26:I27="Multiple Selections")</t>
  </si>
  <si>
    <t>Are Any Items not selected?</t>
  </si>
  <si>
    <t>Any Multiple Entries?</t>
  </si>
  <si>
    <t>DOB Blank?</t>
  </si>
  <si>
    <t>RD Blank"</t>
  </si>
  <si>
    <t>Either Blank?</t>
  </si>
  <si>
    <t>WAS NOT</t>
  </si>
  <si>
    <t>DOES</t>
  </si>
  <si>
    <t>DOES NOT</t>
  </si>
  <si>
    <r>
      <t xml:space="preserve">I </t>
    </r>
    <r>
      <rPr>
        <sz val="11"/>
        <color rgb="FFFF0000"/>
        <rFont val="Calibri"/>
        <family val="2"/>
        <scheme val="minor"/>
      </rPr>
      <t xml:space="preserve">do not  </t>
    </r>
    <r>
      <rPr>
        <sz val="11"/>
        <rFont val="Calibri"/>
        <family val="2"/>
        <scheme val="minor"/>
      </rPr>
      <t xml:space="preserve">believe that this score fairly represents the risk presented by this individual at this time. </t>
    </r>
  </si>
  <si>
    <r>
      <t>I believe that this score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fairly represents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the risk presented by this individual at this time. </t>
    </r>
  </si>
  <si>
    <r>
      <t xml:space="preserve">There </t>
    </r>
    <r>
      <rPr>
        <b/>
        <sz val="11"/>
        <color rgb="FFFF0000"/>
        <rFont val="Calibri"/>
        <family val="2"/>
        <scheme val="minor"/>
      </rPr>
      <t>was not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sufficient information available to complete the Static-99R score following the coding manual.</t>
    </r>
  </si>
  <si>
    <t>Charges:</t>
  </si>
  <si>
    <t>Convictions:</t>
  </si>
  <si>
    <t>See LEN Bulletin</t>
  </si>
  <si>
    <t>See Information Sheet</t>
  </si>
  <si>
    <r>
      <rPr>
        <b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>: For shaded items, self report may be used if credible.</t>
    </r>
  </si>
  <si>
    <t>This monstrosity was created by Jon Hartz In December of 2016</t>
  </si>
  <si>
    <r>
      <t xml:space="preserve">There </t>
    </r>
    <r>
      <rPr>
        <b/>
        <sz val="11"/>
        <color rgb="FFFF0000"/>
        <rFont val="Calibri"/>
        <family val="2"/>
        <scheme val="minor"/>
      </rPr>
      <t xml:space="preserve">was </t>
    </r>
    <r>
      <rPr>
        <sz val="11"/>
        <color theme="1"/>
        <rFont val="Calibri"/>
        <family val="2"/>
        <scheme val="minor"/>
      </rPr>
      <t>sufficient information available to complete the Static-99R score following the coding manual.</t>
    </r>
  </si>
  <si>
    <t>Compare 1 and 2</t>
  </si>
  <si>
    <t>Compare 1 and 3</t>
  </si>
  <si>
    <t>compare 2 and 3</t>
  </si>
  <si>
    <t>Multiple Selections?</t>
  </si>
  <si>
    <t>Notification Levels</t>
  </si>
  <si>
    <t>Static Score: -3 to 3</t>
  </si>
  <si>
    <t>Static Score: 4 to 5</t>
  </si>
  <si>
    <t>Static Score: 6 or higher</t>
  </si>
  <si>
    <t>Level I</t>
  </si>
  <si>
    <t>Level II</t>
  </si>
  <si>
    <t>Level III</t>
  </si>
  <si>
    <t>Completed By:</t>
  </si>
  <si>
    <t>Date:</t>
  </si>
  <si>
    <t>STATIC 99R CODING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</si>
</sst>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/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49" fontId="2" fillId="3" borderId="2" xfId="0" applyNumberFormat="1" applyFont="1" applyFill="1" applyBorder="1" applyAlignment="1" applyProtection="1">
      <alignment horizontal="right" vertical="center"/>
    </xf>
    <xf numFmtId="49" fontId="2" fillId="3" borderId="5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2" fillId="3" borderId="2" xfId="0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 wrapText="1"/>
    </xf>
    <xf numFmtId="49" fontId="2" fillId="3" borderId="8" xfId="0" applyNumberFormat="1" applyFont="1" applyFill="1" applyBorder="1" applyAlignment="1" applyProtection="1">
      <alignment horizontal="right" vertical="center"/>
    </xf>
    <xf numFmtId="49" fontId="2" fillId="3" borderId="7" xfId="0" applyNumberFormat="1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vertical="center"/>
    </xf>
    <xf numFmtId="49" fontId="2" fillId="3" borderId="12" xfId="0" applyNumberFormat="1" applyFont="1" applyFill="1" applyBorder="1" applyAlignment="1" applyProtection="1">
      <alignment horizontal="right" vertical="center"/>
    </xf>
    <xf numFmtId="0" fontId="11" fillId="0" borderId="8" xfId="0" applyNumberFormat="1" applyFont="1" applyBorder="1" applyAlignment="1" applyProtection="1">
      <alignment horizontal="center" vertical="center" wrapText="1"/>
    </xf>
    <xf numFmtId="0" fontId="11" fillId="0" borderId="7" xfId="0" applyNumberFormat="1" applyFont="1" applyBorder="1" applyAlignment="1" applyProtection="1">
      <alignment horizontal="center" vertical="center" wrapText="1"/>
    </xf>
    <xf numFmtId="0" fontId="11" fillId="0" borderId="12" xfId="0" applyNumberFormat="1" applyFont="1" applyBorder="1" applyAlignment="1" applyProtection="1">
      <alignment horizontal="center" vertical="center" wrapText="1"/>
    </xf>
    <xf numFmtId="0" fontId="11" fillId="0" borderId="2" xfId="0" applyNumberFormat="1" applyFont="1" applyBorder="1" applyAlignment="1" applyProtection="1">
      <alignment horizontal="center" vertical="center" wrapText="1"/>
    </xf>
    <xf numFmtId="0" fontId="11" fillId="0" borderId="5" xfId="0" applyNumberFormat="1" applyFont="1" applyBorder="1" applyAlignment="1" applyProtection="1">
      <alignment horizontal="center" vertical="center" wrapText="1"/>
    </xf>
    <xf numFmtId="14" fontId="11" fillId="3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right"/>
    </xf>
    <xf numFmtId="0" fontId="12" fillId="0" borderId="2" xfId="0" applyFont="1" applyBorder="1" applyAlignment="1" applyProtection="1"/>
    <xf numFmtId="0" fontId="12" fillId="0" borderId="2" xfId="0" applyFont="1" applyBorder="1" applyAlignment="1" applyProtection="1">
      <alignment horizontal="center"/>
    </xf>
    <xf numFmtId="0" fontId="14" fillId="0" borderId="0" xfId="0" applyFont="1"/>
    <xf numFmtId="14" fontId="11" fillId="3" borderId="1" xfId="0" applyNumberFormat="1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164" fontId="11" fillId="2" borderId="2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right"/>
    </xf>
    <xf numFmtId="0" fontId="12" fillId="0" borderId="11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wrapText="1" shrinkToFit="1"/>
      <protection locked="0"/>
    </xf>
    <xf numFmtId="0" fontId="2" fillId="3" borderId="11" xfId="0" applyFont="1" applyFill="1" applyBorder="1" applyAlignment="1" applyProtection="1">
      <alignment wrapText="1" shrinkToFit="1"/>
      <protection locked="0"/>
    </xf>
    <xf numFmtId="0" fontId="2" fillId="3" borderId="4" xfId="0" applyFont="1" applyFill="1" applyBorder="1" applyAlignment="1" applyProtection="1">
      <alignment wrapText="1" shrinkToFi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Alignment="1" applyProtection="1">
      <alignment wrapText="1"/>
    </xf>
    <xf numFmtId="0" fontId="16" fillId="0" borderId="1" xfId="0" applyFont="1" applyBorder="1" applyAlignment="1" applyProtection="1">
      <alignment wrapText="1"/>
    </xf>
    <xf numFmtId="0" fontId="16" fillId="0" borderId="3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center" wrapText="1"/>
    </xf>
    <xf numFmtId="0" fontId="16" fillId="0" borderId="4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horizontal="left"/>
    </xf>
    <xf numFmtId="0" fontId="2" fillId="2" borderId="10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/>
    </xf>
    <xf numFmtId="0" fontId="16" fillId="0" borderId="4" xfId="0" applyFont="1" applyBorder="1" applyAlignment="1" applyProtection="1">
      <alignment horizontal="left"/>
    </xf>
    <xf numFmtId="0" fontId="16" fillId="0" borderId="1" xfId="0" applyFont="1" applyBorder="1" applyProtection="1"/>
    <xf numFmtId="0" fontId="16" fillId="0" borderId="11" xfId="0" applyFont="1" applyBorder="1" applyAlignment="1" applyProtection="1">
      <alignment horizontal="left" wrapText="1"/>
    </xf>
    <xf numFmtId="0" fontId="16" fillId="5" borderId="1" xfId="0" applyFont="1" applyFill="1" applyBorder="1" applyAlignment="1" applyProtection="1">
      <alignment horizontal="center" wrapText="1"/>
    </xf>
    <xf numFmtId="0" fontId="16" fillId="5" borderId="1" xfId="0" applyFont="1" applyFill="1" applyBorder="1" applyAlignment="1" applyProtection="1">
      <alignment wrapText="1"/>
    </xf>
    <xf numFmtId="0" fontId="11" fillId="5" borderId="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'Reference Values'!$A$6" lockText="1" noThreeD="1"/>
</file>

<file path=xl/ctrlProps/ctrlProp10.xml><?xml version="1.0" encoding="utf-8"?>
<formControlPr xmlns="http://schemas.microsoft.com/office/spreadsheetml/2009/9/main" objectType="CheckBox" fmlaLink="'Reference Values'!$A$38" lockText="1" noThreeD="1"/>
</file>

<file path=xl/ctrlProps/ctrlProp11.xml><?xml version="1.0" encoding="utf-8"?>
<formControlPr xmlns="http://schemas.microsoft.com/office/spreadsheetml/2009/9/main" objectType="CheckBox" fmlaLink="'Reference Values'!$A$40" lockText="1" noThreeD="1"/>
</file>

<file path=xl/ctrlProps/ctrlProp12.xml><?xml version="1.0" encoding="utf-8"?>
<formControlPr xmlns="http://schemas.microsoft.com/office/spreadsheetml/2009/9/main" objectType="CheckBox" fmlaLink="'Reference Values'!$B$23" lockText="1" noThreeD="1"/>
</file>

<file path=xl/ctrlProps/ctrlProp13.xml><?xml version="1.0" encoding="utf-8"?>
<formControlPr xmlns="http://schemas.microsoft.com/office/spreadsheetml/2009/9/main" objectType="CheckBox" fmlaLink="'Reference Values'!$B$24" lockText="1" noThreeD="1"/>
</file>

<file path=xl/ctrlProps/ctrlProp14.xml><?xml version="1.0" encoding="utf-8"?>
<formControlPr xmlns="http://schemas.microsoft.com/office/spreadsheetml/2009/9/main" objectType="CheckBox" fmlaLink="'Reference Values'!$B$25" lockText="1" noThreeD="1"/>
</file>

<file path=xl/ctrlProps/ctrlProp15.xml><?xml version="1.0" encoding="utf-8"?>
<formControlPr xmlns="http://schemas.microsoft.com/office/spreadsheetml/2009/9/main" objectType="CheckBox" fmlaLink="'Reference Values'!$B$26" lockText="1" noThreeD="1"/>
</file>

<file path=xl/ctrlProps/ctrlProp16.xml><?xml version="1.0" encoding="utf-8"?>
<formControlPr xmlns="http://schemas.microsoft.com/office/spreadsheetml/2009/9/main" objectType="CheckBox" fmlaLink="'Reference Values'!$F$23" lockText="1" noThreeD="1"/>
</file>

<file path=xl/ctrlProps/ctrlProp17.xml><?xml version="1.0" encoding="utf-8"?>
<formControlPr xmlns="http://schemas.microsoft.com/office/spreadsheetml/2009/9/main" objectType="CheckBox" fmlaLink="'Reference Values'!$F$24" lockText="1" noThreeD="1"/>
</file>

<file path=xl/ctrlProps/ctrlProp18.xml><?xml version="1.0" encoding="utf-8"?>
<formControlPr xmlns="http://schemas.microsoft.com/office/spreadsheetml/2009/9/main" objectType="CheckBox" fmlaLink="'Reference Values'!$F$25" lockText="1" noThreeD="1"/>
</file>

<file path=xl/ctrlProps/ctrlProp19.xml><?xml version="1.0" encoding="utf-8"?>
<formControlPr xmlns="http://schemas.microsoft.com/office/spreadsheetml/2009/9/main" objectType="CheckBox" fmlaLink="'Reference Values'!$F$26" lockText="1" noThreeD="1"/>
</file>

<file path=xl/ctrlProps/ctrlProp2.xml><?xml version="1.0" encoding="utf-8"?>
<formControlPr xmlns="http://schemas.microsoft.com/office/spreadsheetml/2009/9/main" objectType="CheckBox" fmlaLink="'Reference Values'!$A$8" lockText="1" noThreeD="1"/>
</file>

<file path=xl/ctrlProps/ctrlProp20.xml><?xml version="1.0" encoding="utf-8"?>
<formControlPr xmlns="http://schemas.microsoft.com/office/spreadsheetml/2009/9/main" objectType="CheckBox" fmlaLink="'Reference Values'!$A$50" lockText="1" noThreeD="1"/>
</file>

<file path=xl/ctrlProps/ctrlProp21.xml><?xml version="1.0" encoding="utf-8"?>
<formControlPr xmlns="http://schemas.microsoft.com/office/spreadsheetml/2009/9/main" objectType="CheckBox" fmlaLink="'Reference Values'!$A$52" lockText="1" noThreeD="1"/>
</file>

<file path=xl/ctrlProps/ctrlProp22.xml><?xml version="1.0" encoding="utf-8"?>
<formControlPr xmlns="http://schemas.microsoft.com/office/spreadsheetml/2009/9/main" objectType="CheckBox" fmlaLink="'Reference Values'!$A$56" lockText="1" noThreeD="1"/>
</file>

<file path=xl/ctrlProps/ctrlProp23.xml><?xml version="1.0" encoding="utf-8"?>
<formControlPr xmlns="http://schemas.microsoft.com/office/spreadsheetml/2009/9/main" objectType="CheckBox" fmlaLink="'Reference Values'!$A$58" lockText="1" noThreeD="1"/>
</file>

<file path=xl/ctrlProps/ctrlProp24.xml><?xml version="1.0" encoding="utf-8"?>
<formControlPr xmlns="http://schemas.microsoft.com/office/spreadsheetml/2009/9/main" objectType="CheckBox" fmlaLink="'Reference Values'!$A$62" lockText="1" noThreeD="1"/>
</file>

<file path=xl/ctrlProps/ctrlProp25.xml><?xml version="1.0" encoding="utf-8"?>
<formControlPr xmlns="http://schemas.microsoft.com/office/spreadsheetml/2009/9/main" objectType="CheckBox" fmlaLink="'Reference Values'!$A$64" lockText="1" noThreeD="1"/>
</file>

<file path=xl/ctrlProps/ctrlProp3.xml><?xml version="1.0" encoding="utf-8"?>
<formControlPr xmlns="http://schemas.microsoft.com/office/spreadsheetml/2009/9/main" objectType="CheckBox" fmlaLink="'Reference Values'!$A$10" lockText="1" noThreeD="1"/>
</file>

<file path=xl/ctrlProps/ctrlProp4.xml><?xml version="1.0" encoding="utf-8"?>
<formControlPr xmlns="http://schemas.microsoft.com/office/spreadsheetml/2009/9/main" objectType="CheckBox" fmlaLink="'Reference Values'!$A$13" lockText="1" noThreeD="1"/>
</file>

<file path=xl/ctrlProps/ctrlProp5.xml><?xml version="1.0" encoding="utf-8"?>
<formControlPr xmlns="http://schemas.microsoft.com/office/spreadsheetml/2009/9/main" objectType="CheckBox" fmlaLink="'Reference Values'!$A$15" lockText="1" noThreeD="1"/>
</file>

<file path=xl/ctrlProps/ctrlProp6.xml><?xml version="1.0" encoding="utf-8"?>
<formControlPr xmlns="http://schemas.microsoft.com/office/spreadsheetml/2009/9/main" objectType="CheckBox" fmlaLink="'Reference Values'!$A$18" lockText="1" noThreeD="1"/>
</file>

<file path=xl/ctrlProps/ctrlProp7.xml><?xml version="1.0" encoding="utf-8"?>
<formControlPr xmlns="http://schemas.microsoft.com/office/spreadsheetml/2009/9/main" objectType="CheckBox" fmlaLink="'Reference Values'!$A$20" lockText="1" noThreeD="1"/>
</file>

<file path=xl/ctrlProps/ctrlProp8.xml><?xml version="1.0" encoding="utf-8"?>
<formControlPr xmlns="http://schemas.microsoft.com/office/spreadsheetml/2009/9/main" objectType="CheckBox" fmlaLink="'Reference Values'!$A$44" lockText="1" noThreeD="1"/>
</file>

<file path=xl/ctrlProps/ctrlProp9.xml><?xml version="1.0" encoding="utf-8"?>
<formControlPr xmlns="http://schemas.microsoft.com/office/spreadsheetml/2009/9/main" objectType="CheckBox" fmlaLink="'Reference Values'!$A$46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28954</xdr:colOff>
      <xdr:row>4</xdr:row>
      <xdr:rowOff>11907</xdr:rowOff>
    </xdr:from>
    <xdr:to>
      <xdr:col>5</xdr:col>
      <xdr:colOff>1054724</xdr:colOff>
      <xdr:row>7</xdr:row>
      <xdr:rowOff>184547</xdr:rowOff>
    </xdr:to>
    <xdr:sp macro="" textlink="">
      <xdr:nvSpPr>
        <xdr:cNvPr id="2" name="TextBox 1"/>
        <xdr:cNvSpPr txBox="1"/>
      </xdr:nvSpPr>
      <xdr:spPr>
        <a:xfrm>
          <a:off x="4698925" y="469107"/>
          <a:ext cx="1025770" cy="80945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00"/>
            <a:t>Aged less</a:t>
          </a:r>
          <a:r>
            <a:rPr lang="en-US" sz="1000" baseline="0"/>
            <a:t> than</a:t>
          </a:r>
          <a:r>
            <a:rPr lang="en-US" sz="1000"/>
            <a:t> 18</a:t>
          </a:r>
        </a:p>
        <a:p>
          <a:r>
            <a:rPr lang="en-US" sz="1000"/>
            <a:t>Aged</a:t>
          </a:r>
          <a:r>
            <a:rPr lang="en-US" sz="1000" baseline="0"/>
            <a:t> 18-34.99                </a:t>
          </a:r>
        </a:p>
        <a:p>
          <a:r>
            <a:rPr lang="en-US" sz="1000" baseline="0"/>
            <a:t>Aged 35-39.99</a:t>
          </a:r>
        </a:p>
        <a:p>
          <a:r>
            <a:rPr lang="en-US" sz="1000" baseline="0"/>
            <a:t>Aged 40-59.99</a:t>
          </a:r>
        </a:p>
        <a:p>
          <a:r>
            <a:rPr lang="en-US" sz="1000"/>
            <a:t>Aged 60+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1341120</xdr:colOff>
          <xdr:row>7</xdr:row>
          <xdr:rowOff>175260</xdr:rowOff>
        </xdr:from>
        <xdr:to>
          <xdr:col>5</xdr:col>
          <xdr:colOff>708660</xdr:colOff>
          <xdr:row>8</xdr:row>
          <xdr:rowOff>228600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1341120</xdr:colOff>
          <xdr:row>8</xdr:row>
          <xdr:rowOff>160020</xdr:rowOff>
        </xdr:from>
        <xdr:to>
          <xdr:col>5</xdr:col>
          <xdr:colOff>716280</xdr:colOff>
          <xdr:row>8</xdr:row>
          <xdr:rowOff>350520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1341120</xdr:colOff>
          <xdr:row>8</xdr:row>
          <xdr:rowOff>304800</xdr:rowOff>
        </xdr:from>
        <xdr:to>
          <xdr:col>5</xdr:col>
          <xdr:colOff>716280</xdr:colOff>
          <xdr:row>9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1341120</xdr:colOff>
          <xdr:row>10</xdr:row>
          <xdr:rowOff>22860</xdr:rowOff>
        </xdr:from>
        <xdr:to>
          <xdr:col>6</xdr:col>
          <xdr:colOff>60960</xdr:colOff>
          <xdr:row>10</xdr:row>
          <xdr:rowOff>198120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1341120</xdr:colOff>
          <xdr:row>10</xdr:row>
          <xdr:rowOff>160020</xdr:rowOff>
        </xdr:from>
        <xdr:to>
          <xdr:col>5</xdr:col>
          <xdr:colOff>1143000</xdr:colOff>
          <xdr:row>10</xdr:row>
          <xdr:rowOff>373380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1341120</xdr:colOff>
          <xdr:row>11</xdr:row>
          <xdr:rowOff>144780</xdr:rowOff>
        </xdr:from>
        <xdr:to>
          <xdr:col>5</xdr:col>
          <xdr:colOff>1165860</xdr:colOff>
          <xdr:row>12</xdr:row>
          <xdr:rowOff>190500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137160</xdr:rowOff>
        </xdr:from>
        <xdr:to>
          <xdr:col>5</xdr:col>
          <xdr:colOff>693420</xdr:colOff>
          <xdr:row>13</xdr:row>
          <xdr:rowOff>7620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1341120</xdr:colOff>
          <xdr:row>22</xdr:row>
          <xdr:rowOff>7620</xdr:rowOff>
        </xdr:from>
        <xdr:to>
          <xdr:col>5</xdr:col>
          <xdr:colOff>960120</xdr:colOff>
          <xdr:row>22</xdr:row>
          <xdr:rowOff>175260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1341120</xdr:colOff>
          <xdr:row>22</xdr:row>
          <xdr:rowOff>175260</xdr:rowOff>
        </xdr:from>
        <xdr:to>
          <xdr:col>5</xdr:col>
          <xdr:colOff>960120</xdr:colOff>
          <xdr:row>22</xdr:row>
          <xdr:rowOff>327660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1341120</xdr:colOff>
          <xdr:row>19</xdr:row>
          <xdr:rowOff>152400</xdr:rowOff>
        </xdr:from>
        <xdr:to>
          <xdr:col>5</xdr:col>
          <xdr:colOff>1051560</xdr:colOff>
          <xdr:row>20</xdr:row>
          <xdr:rowOff>190500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 or fewer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1341120</xdr:colOff>
          <xdr:row>20</xdr:row>
          <xdr:rowOff>160020</xdr:rowOff>
        </xdr:from>
        <xdr:to>
          <xdr:col>5</xdr:col>
          <xdr:colOff>1051560</xdr:colOff>
          <xdr:row>21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 or more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15</xdr:row>
          <xdr:rowOff>7620</xdr:rowOff>
        </xdr:from>
        <xdr:to>
          <xdr:col>4</xdr:col>
          <xdr:colOff>1028700</xdr:colOff>
          <xdr:row>15</xdr:row>
          <xdr:rowOff>175260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16</xdr:row>
          <xdr:rowOff>7620</xdr:rowOff>
        </xdr:from>
        <xdr:to>
          <xdr:col>4</xdr:col>
          <xdr:colOff>1028700</xdr:colOff>
          <xdr:row>16</xdr:row>
          <xdr:rowOff>175260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16</xdr:row>
          <xdr:rowOff>289560</xdr:rowOff>
        </xdr:from>
        <xdr:to>
          <xdr:col>4</xdr:col>
          <xdr:colOff>1028700</xdr:colOff>
          <xdr:row>17</xdr:row>
          <xdr:rowOff>114300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3-5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18</xdr:row>
          <xdr:rowOff>7620</xdr:rowOff>
        </xdr:from>
        <xdr:to>
          <xdr:col>4</xdr:col>
          <xdr:colOff>1028700</xdr:colOff>
          <xdr:row>18</xdr:row>
          <xdr:rowOff>152400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6+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</xdr:row>
          <xdr:rowOff>0</xdr:rowOff>
        </xdr:from>
        <xdr:to>
          <xdr:col>5</xdr:col>
          <xdr:colOff>640080</xdr:colOff>
          <xdr:row>15</xdr:row>
          <xdr:rowOff>182880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</xdr:row>
          <xdr:rowOff>7620</xdr:rowOff>
        </xdr:from>
        <xdr:to>
          <xdr:col>5</xdr:col>
          <xdr:colOff>640080</xdr:colOff>
          <xdr:row>16</xdr:row>
          <xdr:rowOff>182880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</xdr:row>
          <xdr:rowOff>220980</xdr:rowOff>
        </xdr:from>
        <xdr:to>
          <xdr:col>5</xdr:col>
          <xdr:colOff>640080</xdr:colOff>
          <xdr:row>17</xdr:row>
          <xdr:rowOff>198120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</xdr:row>
          <xdr:rowOff>7620</xdr:rowOff>
        </xdr:from>
        <xdr:to>
          <xdr:col>5</xdr:col>
          <xdr:colOff>640080</xdr:colOff>
          <xdr:row>18</xdr:row>
          <xdr:rowOff>152400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24</xdr:row>
          <xdr:rowOff>7620</xdr:rowOff>
        </xdr:from>
        <xdr:to>
          <xdr:col>5</xdr:col>
          <xdr:colOff>960120</xdr:colOff>
          <xdr:row>24</xdr:row>
          <xdr:rowOff>160020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24</xdr:row>
          <xdr:rowOff>175260</xdr:rowOff>
        </xdr:from>
        <xdr:to>
          <xdr:col>5</xdr:col>
          <xdr:colOff>960120</xdr:colOff>
          <xdr:row>24</xdr:row>
          <xdr:rowOff>304800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26</xdr:row>
          <xdr:rowOff>7620</xdr:rowOff>
        </xdr:from>
        <xdr:to>
          <xdr:col>5</xdr:col>
          <xdr:colOff>960120</xdr:colOff>
          <xdr:row>26</xdr:row>
          <xdr:rowOff>160020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26</xdr:row>
          <xdr:rowOff>175260</xdr:rowOff>
        </xdr:from>
        <xdr:to>
          <xdr:col>5</xdr:col>
          <xdr:colOff>960120</xdr:colOff>
          <xdr:row>26</xdr:row>
          <xdr:rowOff>297180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28</xdr:row>
          <xdr:rowOff>7620</xdr:rowOff>
        </xdr:from>
        <xdr:to>
          <xdr:col>5</xdr:col>
          <xdr:colOff>960120</xdr:colOff>
          <xdr:row>28</xdr:row>
          <xdr:rowOff>160020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28</xdr:row>
          <xdr:rowOff>160020</xdr:rowOff>
        </xdr:from>
        <xdr:to>
          <xdr:col>5</xdr:col>
          <xdr:colOff>960120</xdr:colOff>
          <xdr:row>28</xdr:row>
          <xdr:rowOff>297180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3106" name="TextBox1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20896</xdr:colOff>
      <xdr:row>8</xdr:row>
      <xdr:rowOff>8701</xdr:rowOff>
    </xdr:from>
    <xdr:to>
      <xdr:col>7</xdr:col>
      <xdr:colOff>6059</xdr:colOff>
      <xdr:row>8</xdr:row>
      <xdr:rowOff>155240</xdr:rowOff>
    </xdr:to>
    <xdr:sp macro="" textlink="">
      <xdr:nvSpPr>
        <xdr:cNvPr id="6" name="TextBox 5"/>
        <xdr:cNvSpPr txBox="1"/>
      </xdr:nvSpPr>
      <xdr:spPr>
        <a:xfrm>
          <a:off x="6015693" y="1258857"/>
          <a:ext cx="253054" cy="14653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/>
            <a:t>=  0</a:t>
          </a:r>
        </a:p>
      </xdr:txBody>
    </xdr:sp>
    <xdr:clientData/>
  </xdr:twoCellAnchor>
  <xdr:twoCellAnchor>
    <xdr:from>
      <xdr:col>6</xdr:col>
      <xdr:colOff>20897</xdr:colOff>
      <xdr:row>8</xdr:row>
      <xdr:rowOff>142798</xdr:rowOff>
    </xdr:from>
    <xdr:to>
      <xdr:col>7</xdr:col>
      <xdr:colOff>8258</xdr:colOff>
      <xdr:row>8</xdr:row>
      <xdr:rowOff>282010</xdr:rowOff>
    </xdr:to>
    <xdr:sp macro="" textlink="">
      <xdr:nvSpPr>
        <xdr:cNvPr id="7" name="TextBox 6"/>
        <xdr:cNvSpPr txBox="1"/>
      </xdr:nvSpPr>
      <xdr:spPr>
        <a:xfrm>
          <a:off x="6015694" y="1392954"/>
          <a:ext cx="255252" cy="1392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</a:t>
          </a:r>
          <a:r>
            <a:rPr lang="en-US" sz="900" baseline="0">
              <a:solidFill>
                <a:schemeClr val="tx1"/>
              </a:solidFill>
            </a:rPr>
            <a:t>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20897</xdr:colOff>
      <xdr:row>8</xdr:row>
      <xdr:rowOff>277508</xdr:rowOff>
    </xdr:from>
    <xdr:to>
      <xdr:col>7</xdr:col>
      <xdr:colOff>8258</xdr:colOff>
      <xdr:row>8</xdr:row>
      <xdr:rowOff>416720</xdr:rowOff>
    </xdr:to>
    <xdr:sp macro="" textlink="">
      <xdr:nvSpPr>
        <xdr:cNvPr id="8" name="TextBox 7"/>
        <xdr:cNvSpPr txBox="1"/>
      </xdr:nvSpPr>
      <xdr:spPr>
        <a:xfrm>
          <a:off x="6015694" y="1527664"/>
          <a:ext cx="255252" cy="1392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22429</xdr:colOff>
      <xdr:row>10</xdr:row>
      <xdr:rowOff>156064</xdr:rowOff>
    </xdr:from>
    <xdr:to>
      <xdr:col>7</xdr:col>
      <xdr:colOff>9790</xdr:colOff>
      <xdr:row>10</xdr:row>
      <xdr:rowOff>333376</xdr:rowOff>
    </xdr:to>
    <xdr:sp macro="" textlink="">
      <xdr:nvSpPr>
        <xdr:cNvPr id="39" name="TextBox 38"/>
        <xdr:cNvSpPr txBox="1"/>
      </xdr:nvSpPr>
      <xdr:spPr>
        <a:xfrm>
          <a:off x="6017226" y="2043205"/>
          <a:ext cx="255252" cy="1773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22429</xdr:colOff>
      <xdr:row>10</xdr:row>
      <xdr:rowOff>4030</xdr:rowOff>
    </xdr:from>
    <xdr:to>
      <xdr:col>7</xdr:col>
      <xdr:colOff>9790</xdr:colOff>
      <xdr:row>10</xdr:row>
      <xdr:rowOff>143242</xdr:rowOff>
    </xdr:to>
    <xdr:sp macro="" textlink="">
      <xdr:nvSpPr>
        <xdr:cNvPr id="40" name="TextBox 39"/>
        <xdr:cNvSpPr txBox="1"/>
      </xdr:nvSpPr>
      <xdr:spPr>
        <a:xfrm>
          <a:off x="6017226" y="1891171"/>
          <a:ext cx="255252" cy="1392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19561</xdr:colOff>
      <xdr:row>12</xdr:row>
      <xdr:rowOff>147766</xdr:rowOff>
    </xdr:from>
    <xdr:to>
      <xdr:col>7</xdr:col>
      <xdr:colOff>6922</xdr:colOff>
      <xdr:row>12</xdr:row>
      <xdr:rowOff>303610</xdr:rowOff>
    </xdr:to>
    <xdr:sp macro="" textlink="">
      <xdr:nvSpPr>
        <xdr:cNvPr id="41" name="TextBox 40"/>
        <xdr:cNvSpPr txBox="1"/>
      </xdr:nvSpPr>
      <xdr:spPr>
        <a:xfrm>
          <a:off x="6014358" y="2588547"/>
          <a:ext cx="255252" cy="15584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19561</xdr:colOff>
      <xdr:row>11</xdr:row>
      <xdr:rowOff>156466</xdr:rowOff>
    </xdr:from>
    <xdr:to>
      <xdr:col>7</xdr:col>
      <xdr:colOff>6922</xdr:colOff>
      <xdr:row>12</xdr:row>
      <xdr:rowOff>148828</xdr:rowOff>
    </xdr:to>
    <xdr:sp macro="" textlink="">
      <xdr:nvSpPr>
        <xdr:cNvPr id="42" name="TextBox 41"/>
        <xdr:cNvSpPr txBox="1"/>
      </xdr:nvSpPr>
      <xdr:spPr>
        <a:xfrm>
          <a:off x="6014358" y="2436513"/>
          <a:ext cx="255252" cy="15309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26890</xdr:colOff>
      <xdr:row>22</xdr:row>
      <xdr:rowOff>197826</xdr:rowOff>
    </xdr:from>
    <xdr:to>
      <xdr:col>7</xdr:col>
      <xdr:colOff>14251</xdr:colOff>
      <xdr:row>23</xdr:row>
      <xdr:rowOff>4302</xdr:rowOff>
    </xdr:to>
    <xdr:sp macro="" textlink="">
      <xdr:nvSpPr>
        <xdr:cNvPr id="43" name="TextBox 42"/>
        <xdr:cNvSpPr txBox="1"/>
      </xdr:nvSpPr>
      <xdr:spPr>
        <a:xfrm>
          <a:off x="5491859" y="4954373"/>
          <a:ext cx="237392" cy="15771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</a:t>
          </a:r>
          <a:r>
            <a:rPr lang="en-US" sz="900" baseline="0">
              <a:solidFill>
                <a:schemeClr val="tx1"/>
              </a:solidFill>
            </a:rPr>
            <a:t>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26890</xdr:colOff>
      <xdr:row>22</xdr:row>
      <xdr:rowOff>21981</xdr:rowOff>
    </xdr:from>
    <xdr:to>
      <xdr:col>7</xdr:col>
      <xdr:colOff>14251</xdr:colOff>
      <xdr:row>22</xdr:row>
      <xdr:rowOff>156959</xdr:rowOff>
    </xdr:to>
    <xdr:sp macro="" textlink="">
      <xdr:nvSpPr>
        <xdr:cNvPr id="44" name="TextBox 43"/>
        <xdr:cNvSpPr txBox="1"/>
      </xdr:nvSpPr>
      <xdr:spPr>
        <a:xfrm>
          <a:off x="5491859" y="4778528"/>
          <a:ext cx="237392" cy="13497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22428</xdr:colOff>
      <xdr:row>24</xdr:row>
      <xdr:rowOff>189034</xdr:rowOff>
    </xdr:from>
    <xdr:to>
      <xdr:col>7</xdr:col>
      <xdr:colOff>9789</xdr:colOff>
      <xdr:row>24</xdr:row>
      <xdr:rowOff>346745</xdr:rowOff>
    </xdr:to>
    <xdr:sp macro="" textlink="">
      <xdr:nvSpPr>
        <xdr:cNvPr id="45" name="TextBox 44"/>
        <xdr:cNvSpPr txBox="1"/>
      </xdr:nvSpPr>
      <xdr:spPr>
        <a:xfrm>
          <a:off x="5487397" y="5457550"/>
          <a:ext cx="237392" cy="15771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22428</xdr:colOff>
      <xdr:row>24</xdr:row>
      <xdr:rowOff>13189</xdr:rowOff>
    </xdr:from>
    <xdr:to>
      <xdr:col>7</xdr:col>
      <xdr:colOff>9789</xdr:colOff>
      <xdr:row>24</xdr:row>
      <xdr:rowOff>148167</xdr:rowOff>
    </xdr:to>
    <xdr:sp macro="" textlink="">
      <xdr:nvSpPr>
        <xdr:cNvPr id="46" name="TextBox 45"/>
        <xdr:cNvSpPr txBox="1"/>
      </xdr:nvSpPr>
      <xdr:spPr>
        <a:xfrm>
          <a:off x="5487397" y="5281705"/>
          <a:ext cx="237392" cy="13497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19563</xdr:colOff>
      <xdr:row>20</xdr:row>
      <xdr:rowOff>197826</xdr:rowOff>
    </xdr:from>
    <xdr:to>
      <xdr:col>7</xdr:col>
      <xdr:colOff>6924</xdr:colOff>
      <xdr:row>21</xdr:row>
      <xdr:rowOff>0</xdr:rowOff>
    </xdr:to>
    <xdr:sp macro="" textlink="">
      <xdr:nvSpPr>
        <xdr:cNvPr id="47" name="TextBox 46"/>
        <xdr:cNvSpPr txBox="1"/>
      </xdr:nvSpPr>
      <xdr:spPr>
        <a:xfrm>
          <a:off x="5484532" y="4603139"/>
          <a:ext cx="237392" cy="15340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 1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19563</xdr:colOff>
      <xdr:row>20</xdr:row>
      <xdr:rowOff>21981</xdr:rowOff>
    </xdr:from>
    <xdr:to>
      <xdr:col>7</xdr:col>
      <xdr:colOff>6924</xdr:colOff>
      <xdr:row>20</xdr:row>
      <xdr:rowOff>156959</xdr:rowOff>
    </xdr:to>
    <xdr:sp macro="" textlink="">
      <xdr:nvSpPr>
        <xdr:cNvPr id="48" name="TextBox 47"/>
        <xdr:cNvSpPr txBox="1"/>
      </xdr:nvSpPr>
      <xdr:spPr>
        <a:xfrm>
          <a:off x="5484532" y="4427294"/>
          <a:ext cx="237392" cy="13497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0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19431</xdr:colOff>
      <xdr:row>26</xdr:row>
      <xdr:rowOff>181708</xdr:rowOff>
    </xdr:from>
    <xdr:to>
      <xdr:col>7</xdr:col>
      <xdr:colOff>6792</xdr:colOff>
      <xdr:row>26</xdr:row>
      <xdr:rowOff>339419</xdr:rowOff>
    </xdr:to>
    <xdr:sp macro="" textlink="">
      <xdr:nvSpPr>
        <xdr:cNvPr id="49" name="TextBox 48"/>
        <xdr:cNvSpPr txBox="1"/>
      </xdr:nvSpPr>
      <xdr:spPr>
        <a:xfrm>
          <a:off x="5484400" y="5962192"/>
          <a:ext cx="237392" cy="15771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</a:t>
          </a:r>
          <a:r>
            <a:rPr lang="en-US" sz="900" baseline="0">
              <a:solidFill>
                <a:schemeClr val="tx1"/>
              </a:solidFill>
            </a:rPr>
            <a:t>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19431</xdr:colOff>
      <xdr:row>26</xdr:row>
      <xdr:rowOff>5863</xdr:rowOff>
    </xdr:from>
    <xdr:to>
      <xdr:col>7</xdr:col>
      <xdr:colOff>6792</xdr:colOff>
      <xdr:row>26</xdr:row>
      <xdr:rowOff>140841</xdr:rowOff>
    </xdr:to>
    <xdr:sp macro="" textlink="">
      <xdr:nvSpPr>
        <xdr:cNvPr id="50" name="TextBox 49"/>
        <xdr:cNvSpPr txBox="1"/>
      </xdr:nvSpPr>
      <xdr:spPr>
        <a:xfrm>
          <a:off x="5484400" y="5786347"/>
          <a:ext cx="237392" cy="13497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22296</xdr:colOff>
      <xdr:row>28</xdr:row>
      <xdr:rowOff>187569</xdr:rowOff>
    </xdr:from>
    <xdr:to>
      <xdr:col>7</xdr:col>
      <xdr:colOff>9657</xdr:colOff>
      <xdr:row>28</xdr:row>
      <xdr:rowOff>345280</xdr:rowOff>
    </xdr:to>
    <xdr:sp macro="" textlink="">
      <xdr:nvSpPr>
        <xdr:cNvPr id="51" name="TextBox 50"/>
        <xdr:cNvSpPr txBox="1"/>
      </xdr:nvSpPr>
      <xdr:spPr>
        <a:xfrm>
          <a:off x="5487265" y="6480022"/>
          <a:ext cx="237392" cy="15771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</a:t>
          </a:r>
          <a:r>
            <a:rPr lang="en-US" sz="900" baseline="0">
              <a:solidFill>
                <a:schemeClr val="tx1"/>
              </a:solidFill>
            </a:rPr>
            <a:t>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22296</xdr:colOff>
      <xdr:row>28</xdr:row>
      <xdr:rowOff>11724</xdr:rowOff>
    </xdr:from>
    <xdr:to>
      <xdr:col>7</xdr:col>
      <xdr:colOff>9657</xdr:colOff>
      <xdr:row>28</xdr:row>
      <xdr:rowOff>146702</xdr:rowOff>
    </xdr:to>
    <xdr:sp macro="" textlink="">
      <xdr:nvSpPr>
        <xdr:cNvPr id="52" name="TextBox 51"/>
        <xdr:cNvSpPr txBox="1"/>
      </xdr:nvSpPr>
      <xdr:spPr>
        <a:xfrm>
          <a:off x="5487265" y="6304177"/>
          <a:ext cx="237392" cy="13497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19095</xdr:colOff>
      <xdr:row>18</xdr:row>
      <xdr:rowOff>21181</xdr:rowOff>
    </xdr:from>
    <xdr:to>
      <xdr:col>7</xdr:col>
      <xdr:colOff>6456</xdr:colOff>
      <xdr:row>18</xdr:row>
      <xdr:rowOff>147203</xdr:rowOff>
    </xdr:to>
    <xdr:sp macro="" textlink="">
      <xdr:nvSpPr>
        <xdr:cNvPr id="53" name="TextBox 52"/>
        <xdr:cNvSpPr txBox="1"/>
      </xdr:nvSpPr>
      <xdr:spPr>
        <a:xfrm>
          <a:off x="5484064" y="4247900"/>
          <a:ext cx="237392" cy="12602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 3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19095</xdr:colOff>
      <xdr:row>17</xdr:row>
      <xdr:rowOff>18517</xdr:rowOff>
    </xdr:from>
    <xdr:to>
      <xdr:col>7</xdr:col>
      <xdr:colOff>6456</xdr:colOff>
      <xdr:row>17</xdr:row>
      <xdr:rowOff>126374</xdr:rowOff>
    </xdr:to>
    <xdr:sp macro="" textlink="">
      <xdr:nvSpPr>
        <xdr:cNvPr id="54" name="TextBox 53"/>
        <xdr:cNvSpPr txBox="1"/>
      </xdr:nvSpPr>
      <xdr:spPr>
        <a:xfrm>
          <a:off x="5484064" y="4066642"/>
          <a:ext cx="237392" cy="10785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2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20428</xdr:colOff>
      <xdr:row>16</xdr:row>
      <xdr:rowOff>25512</xdr:rowOff>
    </xdr:from>
    <xdr:to>
      <xdr:col>7</xdr:col>
      <xdr:colOff>7789</xdr:colOff>
      <xdr:row>16</xdr:row>
      <xdr:rowOff>151534</xdr:rowOff>
    </xdr:to>
    <xdr:sp macro="" textlink="">
      <xdr:nvSpPr>
        <xdr:cNvPr id="55" name="TextBox 54"/>
        <xdr:cNvSpPr txBox="1"/>
      </xdr:nvSpPr>
      <xdr:spPr>
        <a:xfrm>
          <a:off x="5485397" y="3895043"/>
          <a:ext cx="237392" cy="12602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 1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20428</xdr:colOff>
      <xdr:row>15</xdr:row>
      <xdr:rowOff>22848</xdr:rowOff>
    </xdr:from>
    <xdr:to>
      <xdr:col>7</xdr:col>
      <xdr:colOff>7789</xdr:colOff>
      <xdr:row>15</xdr:row>
      <xdr:rowOff>130705</xdr:rowOff>
    </xdr:to>
    <xdr:sp macro="" textlink="">
      <xdr:nvSpPr>
        <xdr:cNvPr id="56" name="TextBox 55"/>
        <xdr:cNvSpPr txBox="1"/>
      </xdr:nvSpPr>
      <xdr:spPr>
        <a:xfrm>
          <a:off x="5485397" y="3713786"/>
          <a:ext cx="237392" cy="10785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0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17859</xdr:colOff>
      <xdr:row>5</xdr:row>
      <xdr:rowOff>126375</xdr:rowOff>
    </xdr:from>
    <xdr:to>
      <xdr:col>7</xdr:col>
      <xdr:colOff>12547</xdr:colOff>
      <xdr:row>6</xdr:row>
      <xdr:rowOff>14548</xdr:rowOff>
    </xdr:to>
    <xdr:sp macro="" textlink="">
      <xdr:nvSpPr>
        <xdr:cNvPr id="64" name="TextBox 63"/>
        <xdr:cNvSpPr txBox="1"/>
      </xdr:nvSpPr>
      <xdr:spPr>
        <a:xfrm>
          <a:off x="5956016" y="801289"/>
          <a:ext cx="310374" cy="12765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/>
            <a:t>=  0</a:t>
          </a:r>
        </a:p>
      </xdr:txBody>
    </xdr:sp>
    <xdr:clientData/>
  </xdr:twoCellAnchor>
  <xdr:twoCellAnchor>
    <xdr:from>
      <xdr:col>6</xdr:col>
      <xdr:colOff>17860</xdr:colOff>
      <xdr:row>6</xdr:row>
      <xdr:rowOff>37827</xdr:rowOff>
    </xdr:from>
    <xdr:to>
      <xdr:col>7</xdr:col>
      <xdr:colOff>5221</xdr:colOff>
      <xdr:row>6</xdr:row>
      <xdr:rowOff>165133</xdr:rowOff>
    </xdr:to>
    <xdr:sp macro="" textlink="">
      <xdr:nvSpPr>
        <xdr:cNvPr id="65" name="TextBox 64"/>
        <xdr:cNvSpPr txBox="1"/>
      </xdr:nvSpPr>
      <xdr:spPr>
        <a:xfrm>
          <a:off x="5956017" y="952227"/>
          <a:ext cx="303047" cy="12730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-1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17860</xdr:colOff>
      <xdr:row>7</xdr:row>
      <xdr:rowOff>23707</xdr:rowOff>
    </xdr:from>
    <xdr:to>
      <xdr:col>7</xdr:col>
      <xdr:colOff>5221</xdr:colOff>
      <xdr:row>7</xdr:row>
      <xdr:rowOff>162919</xdr:rowOff>
    </xdr:to>
    <xdr:sp macro="" textlink="">
      <xdr:nvSpPr>
        <xdr:cNvPr id="66" name="TextBox 65"/>
        <xdr:cNvSpPr txBox="1"/>
      </xdr:nvSpPr>
      <xdr:spPr>
        <a:xfrm>
          <a:off x="5956017" y="1117721"/>
          <a:ext cx="303047" cy="1392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-3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15478</xdr:colOff>
      <xdr:row>4</xdr:row>
      <xdr:rowOff>175192</xdr:rowOff>
    </xdr:from>
    <xdr:to>
      <xdr:col>7</xdr:col>
      <xdr:colOff>10166</xdr:colOff>
      <xdr:row>5</xdr:row>
      <xdr:rowOff>72891</xdr:rowOff>
    </xdr:to>
    <xdr:sp macro="" textlink="">
      <xdr:nvSpPr>
        <xdr:cNvPr id="67" name="TextBox 66"/>
        <xdr:cNvSpPr txBox="1"/>
      </xdr:nvSpPr>
      <xdr:spPr>
        <a:xfrm>
          <a:off x="5953635" y="632392"/>
          <a:ext cx="310374" cy="11541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/>
            <a:t>=  1</a:t>
          </a:r>
        </a:p>
      </xdr:txBody>
    </xdr:sp>
    <xdr:clientData/>
  </xdr:twoCellAnchor>
  <xdr:twoCellAnchor>
    <xdr:from>
      <xdr:col>6</xdr:col>
      <xdr:colOff>7144</xdr:colOff>
      <xdr:row>4</xdr:row>
      <xdr:rowOff>23982</xdr:rowOff>
    </xdr:from>
    <xdr:to>
      <xdr:col>7</xdr:col>
      <xdr:colOff>1832</xdr:colOff>
      <xdr:row>4</xdr:row>
      <xdr:rowOff>141946</xdr:rowOff>
    </xdr:to>
    <xdr:sp macro="" textlink="">
      <xdr:nvSpPr>
        <xdr:cNvPr id="57" name="TextBox 56"/>
        <xdr:cNvSpPr txBox="1"/>
      </xdr:nvSpPr>
      <xdr:spPr>
        <a:xfrm>
          <a:off x="5945301" y="481182"/>
          <a:ext cx="310374" cy="11796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/>
            <a:t>=</a:t>
          </a:r>
          <a:r>
            <a:rPr lang="en-US" sz="900" baseline="0"/>
            <a:t> N/A</a:t>
          </a:r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36"/>
  <sheetViews>
    <sheetView showGridLines="0" showRowColHeaders="0" tabSelected="1" showRuler="0" zoomScale="175" zoomScaleNormal="175" workbookViewId="0">
      <selection activeCell="B8" sqref="B8:E8"/>
    </sheetView>
  </sheetViews>
  <sheetFormatPr defaultColWidth="9.109375" defaultRowHeight="12" x14ac:dyDescent="0.25"/>
  <cols>
    <col min="1" max="1" width="4.6640625" style="5" customWidth="1"/>
    <col min="2" max="2" width="10.6640625" style="5" customWidth="1"/>
    <col min="3" max="3" width="11.33203125" style="5" customWidth="1"/>
    <col min="4" max="4" width="19.6640625" style="5" customWidth="1"/>
    <col min="5" max="5" width="18" style="5" customWidth="1"/>
    <col min="6" max="6" width="16.6640625" style="5" customWidth="1"/>
    <col min="7" max="7" width="4.44140625" style="5" customWidth="1"/>
    <col min="8" max="8" width="15.44140625" style="5" customWidth="1"/>
    <col min="9" max="16384" width="9.109375" style="5"/>
  </cols>
  <sheetData>
    <row r="1" spans="1:8" ht="26.25" customHeight="1" x14ac:dyDescent="0.25">
      <c r="A1" s="65" t="s">
        <v>81</v>
      </c>
      <c r="B1" s="65"/>
      <c r="C1" s="65"/>
      <c r="D1" s="65"/>
      <c r="E1" s="65"/>
      <c r="F1" s="65"/>
      <c r="G1" s="65"/>
      <c r="H1" s="65"/>
    </row>
    <row r="2" spans="1:8" ht="15" customHeight="1" x14ac:dyDescent="0.3">
      <c r="A2" s="57" t="s">
        <v>9</v>
      </c>
      <c r="B2" s="58"/>
      <c r="C2" s="102"/>
      <c r="D2" s="102"/>
      <c r="E2" s="38" t="s">
        <v>10</v>
      </c>
      <c r="F2" s="102"/>
      <c r="G2" s="102"/>
      <c r="H2" s="102"/>
    </row>
    <row r="3" spans="1:8" ht="14.25" customHeight="1" x14ac:dyDescent="0.25">
      <c r="A3" s="6"/>
      <c r="B3" s="6"/>
      <c r="C3" s="6"/>
      <c r="D3" s="6"/>
      <c r="E3" s="7"/>
      <c r="F3" s="6"/>
      <c r="G3" s="6"/>
      <c r="H3" s="6"/>
    </row>
    <row r="4" spans="1:8" ht="14.25" customHeight="1" x14ac:dyDescent="0.3">
      <c r="A4" s="39" t="s">
        <v>0</v>
      </c>
      <c r="B4" s="54" t="s">
        <v>40</v>
      </c>
      <c r="C4" s="54"/>
      <c r="D4" s="54"/>
      <c r="E4" s="54"/>
      <c r="F4" s="59" t="s">
        <v>2</v>
      </c>
      <c r="G4" s="60"/>
      <c r="H4" s="40" t="s">
        <v>3</v>
      </c>
    </row>
    <row r="5" spans="1:8" ht="17.25" customHeight="1" x14ac:dyDescent="0.25">
      <c r="A5" s="47">
        <v>1</v>
      </c>
      <c r="B5" s="55" t="s">
        <v>1</v>
      </c>
      <c r="C5" s="56"/>
      <c r="D5" s="56"/>
      <c r="E5" s="42"/>
      <c r="F5" s="62"/>
      <c r="G5" s="62"/>
      <c r="H5" s="28"/>
    </row>
    <row r="6" spans="1:8" ht="18.75" customHeight="1" x14ac:dyDescent="0.25">
      <c r="A6" s="61"/>
      <c r="B6" s="34" t="s">
        <v>46</v>
      </c>
      <c r="C6" s="35"/>
      <c r="D6" s="35"/>
      <c r="E6" s="33"/>
      <c r="F6" s="63"/>
      <c r="G6" s="63"/>
      <c r="H6" s="29" t="str">
        <f>IF(E7="Transposed Dates","Transposed Dates",IF('Reference Values'!C3=TRUE,"Enter Dates",IF('Reference Values'!A1&lt;17.9999999999999,"N/A",IF('Reference Values'!A1&lt;34.9999999999999,1,IF('Reference Values'!A1&lt;39.9999999999999,0,IF('Reference Values'!A1&lt;59.9999999999999,-1,IF('Reference Values'!A1&gt;=60,-3)))))))</f>
        <v>Enter Dates</v>
      </c>
    </row>
    <row r="7" spans="1:8" ht="14.25" customHeight="1" x14ac:dyDescent="0.25">
      <c r="A7" s="61"/>
      <c r="B7" s="36" t="s">
        <v>47</v>
      </c>
      <c r="C7" s="37"/>
      <c r="D7" s="37"/>
      <c r="E7" s="45">
        <f>YEARFRAC(E5,E6)</f>
        <v>0</v>
      </c>
      <c r="F7" s="63"/>
      <c r="G7" s="63"/>
      <c r="H7" s="29"/>
    </row>
    <row r="8" spans="1:8" ht="16.5" customHeight="1" x14ac:dyDescent="0.25">
      <c r="A8" s="48"/>
      <c r="B8" s="49"/>
      <c r="C8" s="50"/>
      <c r="D8" s="50"/>
      <c r="E8" s="51"/>
      <c r="F8" s="64"/>
      <c r="G8" s="64"/>
      <c r="H8" s="30"/>
    </row>
    <row r="9" spans="1:8" ht="41.25" customHeight="1" x14ac:dyDescent="0.25">
      <c r="A9" s="15">
        <v>2</v>
      </c>
      <c r="B9" s="46" t="s">
        <v>11</v>
      </c>
      <c r="C9" s="46"/>
      <c r="D9" s="46"/>
      <c r="E9" s="46"/>
      <c r="F9" s="16"/>
      <c r="G9" s="17"/>
      <c r="H9" s="31" t="str">
        <f>IF('Reference Values'!B7=TRUE, "Multiple Selections", IF('Reference Values'!B8=TRUE, "Multiple Selections", IF('Reference Values'!B9=TRUE, "Multiple Selections", IF('Reference Values'!A6=TRUE, 0, IF('Reference Values'!A8=TRUE, 0, IF('Reference Values'!A10=TRUE, 1, "Make Selection"))))))</f>
        <v>Make Selection</v>
      </c>
    </row>
    <row r="10" spans="1:8" ht="13.8" x14ac:dyDescent="0.25">
      <c r="A10" s="18"/>
      <c r="B10" s="52"/>
      <c r="C10" s="52"/>
      <c r="D10" s="52"/>
      <c r="E10" s="52"/>
      <c r="F10" s="52"/>
      <c r="G10" s="52"/>
      <c r="H10" s="30"/>
    </row>
    <row r="11" spans="1:8" ht="30.75" customHeight="1" x14ac:dyDescent="0.25">
      <c r="A11" s="74">
        <v>3</v>
      </c>
      <c r="B11" s="66" t="s">
        <v>12</v>
      </c>
      <c r="C11" s="46"/>
      <c r="D11" s="46"/>
      <c r="E11" s="46"/>
      <c r="F11" s="16"/>
      <c r="G11" s="16"/>
      <c r="H11" s="31" t="str">
        <f>IF('Reference Values'!B12=TRUE,"Multiple Selections",IF('Reference Values'!A13=TRUE,1,IF('Reference Values'!A15=TRUE,0,"Make Selection")))</f>
        <v>Make Selection</v>
      </c>
    </row>
    <row r="12" spans="1:8" ht="13.8" x14ac:dyDescent="0.25">
      <c r="A12" s="75"/>
      <c r="B12" s="52"/>
      <c r="C12" s="52"/>
      <c r="D12" s="52"/>
      <c r="E12" s="52"/>
      <c r="F12" s="52"/>
      <c r="G12" s="52"/>
      <c r="H12" s="30"/>
    </row>
    <row r="13" spans="1:8" ht="28.65" customHeight="1" x14ac:dyDescent="0.25">
      <c r="A13" s="74">
        <v>4</v>
      </c>
      <c r="B13" s="66" t="s">
        <v>13</v>
      </c>
      <c r="C13" s="46"/>
      <c r="D13" s="46"/>
      <c r="E13" s="46"/>
      <c r="F13" s="16"/>
      <c r="G13" s="16"/>
      <c r="H13" s="31" t="str">
        <f>IF('Reference Values'!B17=TRUE,"Multiple Selections",IF('Reference Values'!A18=TRUE,1,IF('Reference Values'!A20=TRUE,0,"Make Selection")))</f>
        <v>Make Selection</v>
      </c>
    </row>
    <row r="14" spans="1:8" ht="13.8" x14ac:dyDescent="0.25">
      <c r="A14" s="75"/>
      <c r="B14" s="76"/>
      <c r="C14" s="77"/>
      <c r="D14" s="77"/>
      <c r="E14" s="77"/>
      <c r="F14" s="77"/>
      <c r="G14" s="78"/>
      <c r="H14" s="30"/>
    </row>
    <row r="15" spans="1:8" ht="13.5" customHeight="1" x14ac:dyDescent="0.25">
      <c r="A15" s="74">
        <v>5</v>
      </c>
      <c r="B15" s="80" t="s">
        <v>48</v>
      </c>
      <c r="C15" s="81"/>
      <c r="D15" s="82"/>
      <c r="E15" s="19" t="s">
        <v>61</v>
      </c>
      <c r="F15" s="19" t="s">
        <v>62</v>
      </c>
      <c r="G15" s="20"/>
      <c r="H15" s="31"/>
    </row>
    <row r="16" spans="1:8" ht="18" customHeight="1" x14ac:dyDescent="0.25">
      <c r="A16" s="79"/>
      <c r="B16" s="83"/>
      <c r="C16" s="84"/>
      <c r="D16" s="84"/>
      <c r="E16" s="11"/>
      <c r="F16" s="8"/>
      <c r="G16" s="23"/>
      <c r="H16" s="32"/>
    </row>
    <row r="17" spans="1:8" ht="25.5" customHeight="1" x14ac:dyDescent="0.25">
      <c r="A17" s="79"/>
      <c r="B17" s="83"/>
      <c r="C17" s="84"/>
      <c r="D17" s="84"/>
      <c r="E17" s="25"/>
      <c r="F17" s="9"/>
      <c r="G17" s="24"/>
      <c r="H17" s="32" t="str">
        <f>IF('Reference Values'!B34=FALSE,"Multiple Selections",IF('Reference Values'!F34=FALSE,"Multiple Selections", IF('Reference Values'!B35=FALSE, "Select Charges", IF('Reference Values'!F35=FALSE, "Select Convictions", IF('Reference Values'!B35&gt;'Reference Values'!F35,'Reference Values'!B35,'Reference Values'!F35)))))</f>
        <v>Select Charges</v>
      </c>
    </row>
    <row r="18" spans="1:8" ht="18" customHeight="1" x14ac:dyDescent="0.25">
      <c r="A18" s="79"/>
      <c r="B18" s="83"/>
      <c r="C18" s="84"/>
      <c r="D18" s="84"/>
      <c r="E18" s="25"/>
      <c r="F18" s="9"/>
      <c r="G18" s="24"/>
      <c r="H18" s="32"/>
    </row>
    <row r="19" spans="1:8" ht="12.75" customHeight="1" x14ac:dyDescent="0.25">
      <c r="A19" s="79"/>
      <c r="B19" s="83"/>
      <c r="C19" s="84"/>
      <c r="D19" s="84"/>
      <c r="E19" s="26"/>
      <c r="F19" s="27"/>
      <c r="G19" s="24"/>
      <c r="H19" s="32"/>
    </row>
    <row r="20" spans="1:8" ht="13.8" x14ac:dyDescent="0.25">
      <c r="A20" s="75"/>
      <c r="B20" s="52"/>
      <c r="C20" s="52"/>
      <c r="D20" s="52"/>
      <c r="E20" s="53"/>
      <c r="F20" s="53"/>
      <c r="G20" s="52"/>
      <c r="H20" s="30"/>
    </row>
    <row r="21" spans="1:8" ht="28.65" customHeight="1" x14ac:dyDescent="0.25">
      <c r="A21" s="74">
        <v>6</v>
      </c>
      <c r="B21" s="70" t="s">
        <v>7</v>
      </c>
      <c r="C21" s="71"/>
      <c r="D21" s="71"/>
      <c r="E21" s="72"/>
      <c r="F21" s="21"/>
      <c r="G21" s="21"/>
      <c r="H21" s="31" t="str">
        <f>IF('Reference Values'!B37=TRUE,"Multiple Selections",IF('Reference Values'!A38=TRUE,0,IF('Reference Values'!A40=TRUE,1,"Make Selection")))</f>
        <v>Make Selection</v>
      </c>
    </row>
    <row r="22" spans="1:8" ht="13.8" x14ac:dyDescent="0.25">
      <c r="A22" s="75"/>
      <c r="B22" s="52"/>
      <c r="C22" s="52"/>
      <c r="D22" s="52"/>
      <c r="E22" s="52"/>
      <c r="F22" s="52"/>
      <c r="G22" s="52"/>
      <c r="H22" s="30"/>
    </row>
    <row r="23" spans="1:8" ht="28.65" customHeight="1" x14ac:dyDescent="0.25">
      <c r="A23" s="74">
        <v>7</v>
      </c>
      <c r="B23" s="66" t="s">
        <v>15</v>
      </c>
      <c r="C23" s="46"/>
      <c r="D23" s="46"/>
      <c r="E23" s="46"/>
      <c r="F23" s="22"/>
      <c r="G23" s="22"/>
      <c r="H23" s="31" t="str">
        <f>IF('Reference Values'!B43=TRUE,"Multiple Selections",IF('Reference Values'!A44=TRUE,1,IF('Reference Values'!A46=TRUE,0,"Make Selection")))</f>
        <v>Make Selection</v>
      </c>
    </row>
    <row r="24" spans="1:8" ht="13.8" x14ac:dyDescent="0.25">
      <c r="A24" s="75"/>
      <c r="B24" s="49"/>
      <c r="C24" s="50"/>
      <c r="D24" s="50"/>
      <c r="E24" s="50"/>
      <c r="F24" s="50"/>
      <c r="G24" s="51"/>
      <c r="H24" s="30"/>
    </row>
    <row r="25" spans="1:8" ht="28.65" customHeight="1" x14ac:dyDescent="0.25">
      <c r="A25" s="47">
        <v>8</v>
      </c>
      <c r="B25" s="66" t="s">
        <v>14</v>
      </c>
      <c r="C25" s="46"/>
      <c r="D25" s="46"/>
      <c r="E25" s="46"/>
      <c r="F25" s="22"/>
      <c r="G25" s="22"/>
      <c r="H25" s="31" t="str">
        <f>IF('Reference Values'!B49=TRUE,"Multiple Selections",IF('Reference Values'!A50=TRUE,1,IF('Reference Values'!A52=TRUE,0,"Make Selection")))</f>
        <v>Make Selection</v>
      </c>
    </row>
    <row r="26" spans="1:8" s="10" customFormat="1" ht="13.8" x14ac:dyDescent="0.25">
      <c r="A26" s="48"/>
      <c r="B26" s="49"/>
      <c r="C26" s="50"/>
      <c r="D26" s="50"/>
      <c r="E26" s="50"/>
      <c r="F26" s="50"/>
      <c r="G26" s="51"/>
      <c r="H26" s="30"/>
    </row>
    <row r="27" spans="1:8" ht="28.65" customHeight="1" x14ac:dyDescent="0.25">
      <c r="A27" s="47">
        <v>9</v>
      </c>
      <c r="B27" s="66" t="s">
        <v>16</v>
      </c>
      <c r="C27" s="46"/>
      <c r="D27" s="46"/>
      <c r="E27" s="46"/>
      <c r="F27" s="22"/>
      <c r="G27" s="22"/>
      <c r="H27" s="31" t="str">
        <f>IF('Reference Values'!B55=TRUE,"Multiple Selections",IF('Reference Values'!A56=TRUE,1,IF('Reference Values'!A58=TRUE,0,"Make Selection")))</f>
        <v>Make Selection</v>
      </c>
    </row>
    <row r="28" spans="1:8" s="10" customFormat="1" ht="13.8" x14ac:dyDescent="0.25">
      <c r="A28" s="48"/>
      <c r="B28" s="49"/>
      <c r="C28" s="50"/>
      <c r="D28" s="50"/>
      <c r="E28" s="50"/>
      <c r="F28" s="50"/>
      <c r="G28" s="51"/>
      <c r="H28" s="30"/>
    </row>
    <row r="29" spans="1:8" ht="28.65" customHeight="1" x14ac:dyDescent="0.25">
      <c r="A29" s="47">
        <v>10</v>
      </c>
      <c r="B29" s="66" t="s">
        <v>17</v>
      </c>
      <c r="C29" s="46"/>
      <c r="D29" s="46"/>
      <c r="E29" s="46"/>
      <c r="F29" s="22"/>
      <c r="G29" s="22"/>
      <c r="H29" s="31" t="str">
        <f>IF('Reference Values'!B61=TRUE,"Multiple Selections",IF('Reference Values'!A62=TRUE,1,IF('Reference Values'!A64=TRUE,0,"Make Selection")))</f>
        <v>Make Selection</v>
      </c>
    </row>
    <row r="30" spans="1:8" s="10" customFormat="1" ht="13.8" x14ac:dyDescent="0.25">
      <c r="A30" s="48"/>
      <c r="B30" s="49"/>
      <c r="C30" s="50"/>
      <c r="D30" s="50"/>
      <c r="E30" s="50"/>
      <c r="F30" s="50"/>
      <c r="G30" s="51"/>
      <c r="H30" s="30"/>
    </row>
    <row r="31" spans="1:8" ht="18.75" customHeight="1" x14ac:dyDescent="0.3">
      <c r="A31" s="67" t="s">
        <v>65</v>
      </c>
      <c r="B31" s="68"/>
      <c r="C31" s="68"/>
      <c r="D31" s="68"/>
      <c r="E31" s="69"/>
      <c r="F31" s="91" t="s">
        <v>8</v>
      </c>
      <c r="G31" s="73"/>
      <c r="H31" s="44" t="str">
        <f>IF('Reference Values'!B70=TRUE,"Score All Items",IF('Reference Values'!A74=TRUE,"Score All Items",IF('Reference Values'!A75=TRUE,"Multiple Selections",IF(H6="Transposed Dates","Transposed Dates",IF('Reference Values'!C89=FALSE,"Enter Disclaimers",SUM(H5:H30))))))</f>
        <v>Score All Items</v>
      </c>
    </row>
    <row r="32" spans="1:8" ht="13.8" customHeight="1" x14ac:dyDescent="0.25">
      <c r="A32" s="43"/>
      <c r="B32" s="43"/>
      <c r="C32" s="43"/>
      <c r="D32" s="43"/>
      <c r="E32" s="43"/>
      <c r="F32" s="92"/>
      <c r="G32" s="92"/>
      <c r="H32" s="93"/>
    </row>
    <row r="33" spans="1:8" x14ac:dyDescent="0.25">
      <c r="A33" s="94" t="s">
        <v>79</v>
      </c>
      <c r="B33" s="99"/>
      <c r="C33" s="99"/>
      <c r="D33" s="95"/>
      <c r="E33" s="87" t="s">
        <v>80</v>
      </c>
      <c r="F33" s="88" t="s">
        <v>72</v>
      </c>
      <c r="G33" s="89"/>
      <c r="H33" s="90"/>
    </row>
    <row r="34" spans="1:8" ht="12" customHeight="1" x14ac:dyDescent="0.25">
      <c r="A34" s="100"/>
      <c r="B34" s="100"/>
      <c r="C34" s="100"/>
      <c r="D34" s="100"/>
      <c r="E34" s="101"/>
      <c r="F34" s="94" t="s">
        <v>73</v>
      </c>
      <c r="G34" s="95"/>
      <c r="H34" s="87" t="s">
        <v>76</v>
      </c>
    </row>
    <row r="35" spans="1:8" x14ac:dyDescent="0.25">
      <c r="A35" s="86"/>
      <c r="B35" s="86"/>
      <c r="C35" s="86"/>
      <c r="D35" s="86"/>
      <c r="E35" s="86"/>
      <c r="F35" s="94" t="s">
        <v>74</v>
      </c>
      <c r="G35" s="95"/>
      <c r="H35" s="87" t="s">
        <v>77</v>
      </c>
    </row>
    <row r="36" spans="1:8" x14ac:dyDescent="0.25">
      <c r="F36" s="96" t="s">
        <v>75</v>
      </c>
      <c r="G36" s="97"/>
      <c r="H36" s="98" t="s">
        <v>78</v>
      </c>
    </row>
  </sheetData>
  <sheetProtection selectLockedCells="1"/>
  <mergeCells count="45">
    <mergeCell ref="A33:D33"/>
    <mergeCell ref="A34:D34"/>
    <mergeCell ref="F33:H33"/>
    <mergeCell ref="F34:G34"/>
    <mergeCell ref="F35:G35"/>
    <mergeCell ref="F36:G36"/>
    <mergeCell ref="A1:H1"/>
    <mergeCell ref="B29:E29"/>
    <mergeCell ref="A31:E31"/>
    <mergeCell ref="B10:G10"/>
    <mergeCell ref="B21:E21"/>
    <mergeCell ref="F31:G31"/>
    <mergeCell ref="A11:A12"/>
    <mergeCell ref="A13:A14"/>
    <mergeCell ref="B14:G14"/>
    <mergeCell ref="B24:G24"/>
    <mergeCell ref="A21:A22"/>
    <mergeCell ref="A15:A20"/>
    <mergeCell ref="A23:A24"/>
    <mergeCell ref="B15:D19"/>
    <mergeCell ref="C2:D2"/>
    <mergeCell ref="F2:H2"/>
    <mergeCell ref="B4:E4"/>
    <mergeCell ref="B5:D5"/>
    <mergeCell ref="A2:B2"/>
    <mergeCell ref="F4:G4"/>
    <mergeCell ref="A5:A8"/>
    <mergeCell ref="B8:E8"/>
    <mergeCell ref="G5:G8"/>
    <mergeCell ref="F5:F8"/>
    <mergeCell ref="B9:E9"/>
    <mergeCell ref="A25:A26"/>
    <mergeCell ref="A27:A28"/>
    <mergeCell ref="B26:G26"/>
    <mergeCell ref="B28:G28"/>
    <mergeCell ref="B12:G12"/>
    <mergeCell ref="B20:G20"/>
    <mergeCell ref="B11:E11"/>
    <mergeCell ref="B13:E13"/>
    <mergeCell ref="B23:E23"/>
    <mergeCell ref="A29:A30"/>
    <mergeCell ref="B30:G30"/>
    <mergeCell ref="B25:E25"/>
    <mergeCell ref="B27:E27"/>
    <mergeCell ref="B22:G22"/>
  </mergeCells>
  <pageMargins left="0.25" right="0.25" top="0.45" bottom="0.45" header="0.3" footer="0.1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106" r:id="rId4" name="TextBox1">
          <controlPr locked="0" defaultSize="0" autoLine="0" autoPict="0" r:id="rId5">
            <anchor moveWithCells="1" siz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0</xdr:colOff>
                <xdr:row>33</xdr:row>
                <xdr:rowOff>0</xdr:rowOff>
              </to>
            </anchor>
          </controlPr>
        </control>
      </mc:Choice>
      <mc:Fallback>
        <control shapeId="3106" r:id="rId4" name="TextBox1"/>
      </mc:Fallback>
    </mc:AlternateContent>
    <mc:AlternateContent xmlns:mc="http://schemas.openxmlformats.org/markup-compatibility/2006">
      <mc:Choice Requires="x14">
        <control shapeId="3073" r:id="rId6" name="Check Box 1">
          <controlPr defaultSize="0" autoFill="0" autoLine="0" autoPict="0">
            <anchor moveWithCells="1" sizeWithCells="1">
              <from>
                <xdr:col>4</xdr:col>
                <xdr:colOff>1341120</xdr:colOff>
                <xdr:row>7</xdr:row>
                <xdr:rowOff>175260</xdr:rowOff>
              </from>
              <to>
                <xdr:col>5</xdr:col>
                <xdr:colOff>708660</xdr:colOff>
                <xdr:row>8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4" r:id="rId7" name="Check Box 2">
          <controlPr defaultSize="0" autoFill="0" autoLine="0" autoPict="0">
            <anchor moveWithCells="1" sizeWithCells="1">
              <from>
                <xdr:col>4</xdr:col>
                <xdr:colOff>1341120</xdr:colOff>
                <xdr:row>8</xdr:row>
                <xdr:rowOff>160020</xdr:rowOff>
              </from>
              <to>
                <xdr:col>5</xdr:col>
                <xdr:colOff>716280</xdr:colOff>
                <xdr:row>8</xdr:row>
                <xdr:rowOff>350520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5" r:id="rId8" name="Check Box 3">
          <controlPr defaultSize="0" autoFill="0" autoLine="0" autoPict="0">
            <anchor moveWithCells="1" sizeWithCells="1">
              <from>
                <xdr:col>4</xdr:col>
                <xdr:colOff>1341120</xdr:colOff>
                <xdr:row>8</xdr:row>
                <xdr:rowOff>304800</xdr:rowOff>
              </from>
              <to>
                <xdr:col>5</xdr:col>
                <xdr:colOff>716280</xdr:colOff>
                <xdr:row>9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6" r:id="rId9" name="Check Box 4">
          <controlPr defaultSize="0" autoFill="0" autoLine="0" autoPict="0">
            <anchor moveWithCells="1" sizeWithCells="1">
              <from>
                <xdr:col>4</xdr:col>
                <xdr:colOff>1341120</xdr:colOff>
                <xdr:row>10</xdr:row>
                <xdr:rowOff>22860</xdr:rowOff>
              </from>
              <to>
                <xdr:col>6</xdr:col>
                <xdr:colOff>60960</xdr:colOff>
                <xdr:row>10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7" r:id="rId10" name="Check Box 5">
          <controlPr defaultSize="0" autoFill="0" autoLine="0" autoPict="0">
            <anchor moveWithCells="1" sizeWithCells="1">
              <from>
                <xdr:col>4</xdr:col>
                <xdr:colOff>1341120</xdr:colOff>
                <xdr:row>10</xdr:row>
                <xdr:rowOff>160020</xdr:rowOff>
              </from>
              <to>
                <xdr:col>5</xdr:col>
                <xdr:colOff>1143000</xdr:colOff>
                <xdr:row>10</xdr:row>
                <xdr:rowOff>373380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8" r:id="rId11" name="Check Box 6">
          <controlPr defaultSize="0" autoFill="0" autoLine="0" autoPict="0">
            <anchor moveWithCells="1" sizeWithCells="1">
              <from>
                <xdr:col>4</xdr:col>
                <xdr:colOff>1341120</xdr:colOff>
                <xdr:row>11</xdr:row>
                <xdr:rowOff>144780</xdr:rowOff>
              </from>
              <to>
                <xdr:col>5</xdr:col>
                <xdr:colOff>1165860</xdr:colOff>
                <xdr:row>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9" r:id="rId12" name="Check Box 7">
          <controlPr defaultSize="0" autoFill="0" autoLine="0" autoPict="0">
            <anchor moveWithCells="1" sizeWithCells="1">
              <from>
                <xdr:col>5</xdr:col>
                <xdr:colOff>0</xdr:colOff>
                <xdr:row>12</xdr:row>
                <xdr:rowOff>137160</xdr:rowOff>
              </from>
              <to>
                <xdr:col>5</xdr:col>
                <xdr:colOff>693420</xdr:colOff>
                <xdr:row>13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" r:id="rId13" name="Check Box 8">
          <controlPr defaultSize="0" autoFill="0" autoLine="0" autoPict="0">
            <anchor moveWithCells="1" sizeWithCells="1">
              <from>
                <xdr:col>4</xdr:col>
                <xdr:colOff>1341120</xdr:colOff>
                <xdr:row>22</xdr:row>
                <xdr:rowOff>7620</xdr:rowOff>
              </from>
              <to>
                <xdr:col>5</xdr:col>
                <xdr:colOff>960120</xdr:colOff>
                <xdr:row>22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1" r:id="rId14" name="Check Box 9">
          <controlPr defaultSize="0" autoFill="0" autoLine="0" autoPict="0">
            <anchor moveWithCells="1" sizeWithCells="1">
              <from>
                <xdr:col>4</xdr:col>
                <xdr:colOff>1341120</xdr:colOff>
                <xdr:row>22</xdr:row>
                <xdr:rowOff>175260</xdr:rowOff>
              </from>
              <to>
                <xdr:col>5</xdr:col>
                <xdr:colOff>960120</xdr:colOff>
                <xdr:row>22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2" r:id="rId15" name="Check Box 10">
          <controlPr defaultSize="0" autoFill="0" autoLine="0" autoPict="0">
            <anchor moveWithCells="1" sizeWithCells="1">
              <from>
                <xdr:col>4</xdr:col>
                <xdr:colOff>1341120</xdr:colOff>
                <xdr:row>19</xdr:row>
                <xdr:rowOff>152400</xdr:rowOff>
              </from>
              <to>
                <xdr:col>5</xdr:col>
                <xdr:colOff>1051560</xdr:colOff>
                <xdr:row>20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3" r:id="rId16" name="Check Box 11">
          <controlPr defaultSize="0" autoFill="0" autoLine="0" autoPict="0">
            <anchor moveWithCells="1" sizeWithCells="1">
              <from>
                <xdr:col>4</xdr:col>
                <xdr:colOff>1341120</xdr:colOff>
                <xdr:row>20</xdr:row>
                <xdr:rowOff>160020</xdr:rowOff>
              </from>
              <to>
                <xdr:col>5</xdr:col>
                <xdr:colOff>1051560</xdr:colOff>
                <xdr:row>21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4" r:id="rId17" name="Check Box 12">
          <controlPr defaultSize="0" autoFill="0" autoLine="0" autoPict="0">
            <anchor moveWithCells="1" sizeWithCells="1">
              <from>
                <xdr:col>4</xdr:col>
                <xdr:colOff>0</xdr:colOff>
                <xdr:row>15</xdr:row>
                <xdr:rowOff>7620</xdr:rowOff>
              </from>
              <to>
                <xdr:col>4</xdr:col>
                <xdr:colOff>1028700</xdr:colOff>
                <xdr:row>15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5" r:id="rId18" name="Check Box 13">
          <controlPr defaultSize="0" autoFill="0" autoLine="0" autoPict="0">
            <anchor moveWithCells="1" sizeWithCells="1">
              <from>
                <xdr:col>4</xdr:col>
                <xdr:colOff>0</xdr:colOff>
                <xdr:row>16</xdr:row>
                <xdr:rowOff>7620</xdr:rowOff>
              </from>
              <to>
                <xdr:col>4</xdr:col>
                <xdr:colOff>1028700</xdr:colOff>
                <xdr:row>16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6" r:id="rId19" name="Check Box 14">
          <controlPr defaultSize="0" autoFill="0" autoLine="0" autoPict="0">
            <anchor moveWithCells="1" sizeWithCells="1">
              <from>
                <xdr:col>4</xdr:col>
                <xdr:colOff>0</xdr:colOff>
                <xdr:row>16</xdr:row>
                <xdr:rowOff>289560</xdr:rowOff>
              </from>
              <to>
                <xdr:col>4</xdr:col>
                <xdr:colOff>1028700</xdr:colOff>
                <xdr:row>17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7" r:id="rId20" name="Check Box 15">
          <controlPr defaultSize="0" autoFill="0" autoLine="0" autoPict="0">
            <anchor moveWithCells="1" sizeWithCells="1">
              <from>
                <xdr:col>4</xdr:col>
                <xdr:colOff>0</xdr:colOff>
                <xdr:row>18</xdr:row>
                <xdr:rowOff>7620</xdr:rowOff>
              </from>
              <to>
                <xdr:col>4</xdr:col>
                <xdr:colOff>1028700</xdr:colOff>
                <xdr:row>18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8" r:id="rId21" name="Check Box 16">
          <controlPr defaultSize="0" autoFill="0" autoLine="0" autoPict="0">
            <anchor moveWithCells="1" sizeWithCells="1">
              <from>
                <xdr:col>5</xdr:col>
                <xdr:colOff>0</xdr:colOff>
                <xdr:row>15</xdr:row>
                <xdr:rowOff>0</xdr:rowOff>
              </from>
              <to>
                <xdr:col>5</xdr:col>
                <xdr:colOff>640080</xdr:colOff>
                <xdr:row>15</xdr:row>
                <xdr:rowOff>182880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9" r:id="rId22" name="Check Box 17">
          <controlPr defaultSize="0" autoFill="0" autoLine="0" autoPict="0">
            <anchor moveWithCells="1" sizeWithCells="1">
              <from>
                <xdr:col>5</xdr:col>
                <xdr:colOff>0</xdr:colOff>
                <xdr:row>16</xdr:row>
                <xdr:rowOff>7620</xdr:rowOff>
              </from>
              <to>
                <xdr:col>5</xdr:col>
                <xdr:colOff>640080</xdr:colOff>
                <xdr:row>16</xdr:row>
                <xdr:rowOff>182880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0" r:id="rId23" name="Check Box 18">
          <controlPr defaultSize="0" autoFill="0" autoLine="0" autoPict="0">
            <anchor moveWithCells="1" sizeWithCells="1">
              <from>
                <xdr:col>5</xdr:col>
                <xdr:colOff>0</xdr:colOff>
                <xdr:row>16</xdr:row>
                <xdr:rowOff>220980</xdr:rowOff>
              </from>
              <to>
                <xdr:col>5</xdr:col>
                <xdr:colOff>640080</xdr:colOff>
                <xdr:row>17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1" r:id="rId24" name="Check Box 19">
          <controlPr defaultSize="0" autoFill="0" autoLine="0" autoPict="0">
            <anchor moveWithCells="1" sizeWithCells="1">
              <from>
                <xdr:col>5</xdr:col>
                <xdr:colOff>0</xdr:colOff>
                <xdr:row>18</xdr:row>
                <xdr:rowOff>7620</xdr:rowOff>
              </from>
              <to>
                <xdr:col>5</xdr:col>
                <xdr:colOff>640080</xdr:colOff>
                <xdr:row>18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2" r:id="rId25" name="Check Box 20">
          <controlPr defaultSize="0" autoFill="0" autoLine="0" autoPict="0">
            <anchor moveWithCells="1" sizeWithCells="1">
              <from>
                <xdr:col>5</xdr:col>
                <xdr:colOff>0</xdr:colOff>
                <xdr:row>24</xdr:row>
                <xdr:rowOff>7620</xdr:rowOff>
              </from>
              <to>
                <xdr:col>5</xdr:col>
                <xdr:colOff>960120</xdr:colOff>
                <xdr:row>24</xdr:row>
                <xdr:rowOff>160020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3" r:id="rId26" name="Check Box 21">
          <controlPr defaultSize="0" autoFill="0" autoLine="0" autoPict="0">
            <anchor moveWithCells="1" sizeWithCells="1">
              <from>
                <xdr:col>5</xdr:col>
                <xdr:colOff>0</xdr:colOff>
                <xdr:row>24</xdr:row>
                <xdr:rowOff>175260</xdr:rowOff>
              </from>
              <to>
                <xdr:col>5</xdr:col>
                <xdr:colOff>960120</xdr:colOff>
                <xdr:row>24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4" r:id="rId27" name="Check Box 22">
          <controlPr defaultSize="0" autoFill="0" autoLine="0" autoPict="0">
            <anchor moveWithCells="1" sizeWithCells="1">
              <from>
                <xdr:col>5</xdr:col>
                <xdr:colOff>0</xdr:colOff>
                <xdr:row>26</xdr:row>
                <xdr:rowOff>7620</xdr:rowOff>
              </from>
              <to>
                <xdr:col>5</xdr:col>
                <xdr:colOff>960120</xdr:colOff>
                <xdr:row>26</xdr:row>
                <xdr:rowOff>160020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5" r:id="rId28" name="Check Box 23">
          <controlPr defaultSize="0" autoFill="0" autoLine="0" autoPict="0">
            <anchor moveWithCells="1" sizeWithCells="1">
              <from>
                <xdr:col>5</xdr:col>
                <xdr:colOff>0</xdr:colOff>
                <xdr:row>26</xdr:row>
                <xdr:rowOff>175260</xdr:rowOff>
              </from>
              <to>
                <xdr:col>5</xdr:col>
                <xdr:colOff>960120</xdr:colOff>
                <xdr:row>26</xdr:row>
                <xdr:rowOff>297180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6" r:id="rId29" name="Check Box 24">
          <controlPr defaultSize="0" autoFill="0" autoLine="0" autoPict="0">
            <anchor moveWithCells="1" sizeWithCells="1">
              <from>
                <xdr:col>5</xdr:col>
                <xdr:colOff>0</xdr:colOff>
                <xdr:row>28</xdr:row>
                <xdr:rowOff>7620</xdr:rowOff>
              </from>
              <to>
                <xdr:col>5</xdr:col>
                <xdr:colOff>960120</xdr:colOff>
                <xdr:row>28</xdr:row>
                <xdr:rowOff>160020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7" r:id="rId30" name="Check Box 25">
          <controlPr defaultSize="0" autoFill="0" autoLine="0" autoPict="0">
            <anchor moveWithCells="1" sizeWithCells="1">
              <from>
                <xdr:col>5</xdr:col>
                <xdr:colOff>0</xdr:colOff>
                <xdr:row>28</xdr:row>
                <xdr:rowOff>160020</xdr:rowOff>
              </from>
              <to>
                <xdr:col>5</xdr:col>
                <xdr:colOff>960120</xdr:colOff>
                <xdr:row>28</xdr:row>
                <xdr:rowOff>297180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98"/>
  <sheetViews>
    <sheetView topLeftCell="A73" workbookViewId="0"/>
  </sheetViews>
  <sheetFormatPr defaultRowHeight="14.4" x14ac:dyDescent="0.3"/>
  <cols>
    <col min="1" max="1" width="33.88671875" customWidth="1"/>
    <col min="3" max="3" width="29.88671875" customWidth="1"/>
    <col min="7" max="7" width="28.6640625" customWidth="1"/>
  </cols>
  <sheetData>
    <row r="1" spans="1:10" x14ac:dyDescent="0.3">
      <c r="A1" s="1">
        <f>INT(YEARFRAC('Static 99R Self Scoring'!E5,'Static 99R Self Scoring'!E6,1)+0.002053388090346)</f>
        <v>0</v>
      </c>
      <c r="B1" s="1"/>
      <c r="C1" s="1" t="b">
        <f>ISBLANK('Static 99R Self Scoring'!E5)</f>
        <v>1</v>
      </c>
      <c r="D1" s="1" t="s">
        <v>52</v>
      </c>
      <c r="E1" s="1"/>
      <c r="F1" s="1"/>
      <c r="G1" s="1"/>
      <c r="H1" s="1"/>
      <c r="I1" s="1"/>
      <c r="J1" s="1"/>
    </row>
    <row r="2" spans="1:10" x14ac:dyDescent="0.3">
      <c r="A2" s="1"/>
      <c r="B2" s="1"/>
      <c r="C2" s="1" t="b">
        <f>ISBLANK('Static 99R Self Scoring'!E6)</f>
        <v>1</v>
      </c>
      <c r="D2" s="1" t="s">
        <v>53</v>
      </c>
      <c r="E2" s="1"/>
      <c r="F2" s="1"/>
      <c r="G2" s="1"/>
      <c r="H2" s="1"/>
      <c r="I2" s="1"/>
      <c r="J2" s="1"/>
    </row>
    <row r="3" spans="1:10" x14ac:dyDescent="0.3">
      <c r="A3" s="1"/>
      <c r="B3" s="1"/>
      <c r="C3" s="1" t="b">
        <f>OR(C1=TRUE, C2=TRUE)</f>
        <v>1</v>
      </c>
      <c r="D3" s="1" t="s">
        <v>54</v>
      </c>
      <c r="E3" s="1"/>
      <c r="F3" s="1"/>
      <c r="G3" s="1"/>
      <c r="H3" s="1"/>
      <c r="I3" s="1"/>
      <c r="J3" s="1"/>
    </row>
    <row r="4" spans="1:10" x14ac:dyDescent="0.3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A6" s="1" t="b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3">
      <c r="A7" s="1" t="s">
        <v>19</v>
      </c>
      <c r="B7" s="1" t="b">
        <f>AND(A6=TRUE, A8=TRUE)</f>
        <v>0</v>
      </c>
      <c r="C7" s="1" t="s">
        <v>39</v>
      </c>
      <c r="D7" s="1"/>
      <c r="E7" s="1"/>
      <c r="F7" s="1"/>
      <c r="G7" s="1"/>
      <c r="H7" s="1"/>
      <c r="I7" s="1"/>
      <c r="J7" s="1"/>
    </row>
    <row r="8" spans="1:10" x14ac:dyDescent="0.3">
      <c r="A8" s="1" t="b">
        <v>0</v>
      </c>
      <c r="B8" s="1" t="b">
        <f>AND(A8=TRUE, A10=TRUE)</f>
        <v>0</v>
      </c>
      <c r="C8" s="1" t="s">
        <v>41</v>
      </c>
      <c r="D8" s="1"/>
      <c r="E8" s="1"/>
      <c r="F8" s="1"/>
      <c r="G8" s="1"/>
      <c r="H8" s="1"/>
      <c r="I8" s="1"/>
      <c r="J8" s="1"/>
    </row>
    <row r="9" spans="1:10" x14ac:dyDescent="0.3">
      <c r="A9" s="1" t="s">
        <v>20</v>
      </c>
      <c r="B9" s="1" t="b">
        <f>AND(A10=TRUE, A6=TRUE)</f>
        <v>0</v>
      </c>
      <c r="C9" s="1" t="s">
        <v>42</v>
      </c>
      <c r="D9" s="1"/>
      <c r="E9" s="1"/>
      <c r="F9" s="1"/>
      <c r="G9" s="1"/>
      <c r="H9" s="1"/>
      <c r="I9" s="1"/>
      <c r="J9" s="1"/>
    </row>
    <row r="10" spans="1:10" x14ac:dyDescent="0.3">
      <c r="A10" s="1" t="b">
        <v>0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 t="s">
        <v>22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 t="s">
        <v>19</v>
      </c>
      <c r="B12" s="1" t="b">
        <f>AND(A13=TRUE, A15=TRUE)</f>
        <v>0</v>
      </c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 t="b">
        <v>0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 t="s">
        <v>20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 t="b">
        <v>0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 t="s">
        <v>19</v>
      </c>
      <c r="B17" s="1" t="b">
        <f>AND(A18=TRUE, A20=TRUE)</f>
        <v>0</v>
      </c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 t="b">
        <v>0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1" t="s">
        <v>20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" t="b">
        <v>0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85" t="s">
        <v>24</v>
      </c>
      <c r="B21" s="85"/>
      <c r="C21" s="85"/>
      <c r="D21" s="85"/>
      <c r="E21" s="1"/>
      <c r="F21" s="1"/>
      <c r="G21" s="1"/>
      <c r="H21" s="1"/>
      <c r="I21" s="1"/>
      <c r="J21" s="1"/>
    </row>
    <row r="22" spans="1:10" x14ac:dyDescent="0.3">
      <c r="A22" s="85" t="s">
        <v>4</v>
      </c>
      <c r="B22" s="85"/>
      <c r="C22" s="2"/>
      <c r="D22" s="2"/>
      <c r="E22" s="85" t="s">
        <v>5</v>
      </c>
      <c r="F22" s="85"/>
      <c r="G22" s="1"/>
      <c r="H22" s="1"/>
      <c r="I22" s="1"/>
      <c r="J22" s="1"/>
    </row>
    <row r="23" spans="1:10" x14ac:dyDescent="0.3">
      <c r="A23" s="3" t="s">
        <v>25</v>
      </c>
      <c r="B23" s="1" t="b">
        <v>0</v>
      </c>
      <c r="C23" s="1"/>
      <c r="D23" s="1"/>
      <c r="E23" s="3" t="s">
        <v>25</v>
      </c>
      <c r="F23" s="1" t="b">
        <v>0</v>
      </c>
      <c r="G23" s="1"/>
      <c r="H23" s="1"/>
      <c r="I23" s="1"/>
      <c r="J23" s="1"/>
    </row>
    <row r="24" spans="1:10" x14ac:dyDescent="0.3">
      <c r="A24" s="3" t="s">
        <v>26</v>
      </c>
      <c r="B24" s="1" t="b">
        <v>0</v>
      </c>
      <c r="C24" s="1"/>
      <c r="D24" s="1"/>
      <c r="E24" s="3" t="s">
        <v>28</v>
      </c>
      <c r="F24" s="1" t="b">
        <v>0</v>
      </c>
      <c r="G24" s="1"/>
      <c r="H24" s="1"/>
      <c r="I24" s="1"/>
      <c r="J24" s="1"/>
    </row>
    <row r="25" spans="1:10" x14ac:dyDescent="0.3">
      <c r="A25" s="3" t="s">
        <v>27</v>
      </c>
      <c r="B25" s="1" t="b">
        <v>0</v>
      </c>
      <c r="C25" s="1"/>
      <c r="D25" s="1"/>
      <c r="E25" s="3" t="s">
        <v>29</v>
      </c>
      <c r="F25" s="1" t="b">
        <v>0</v>
      </c>
      <c r="G25" s="1"/>
      <c r="H25" s="1"/>
      <c r="I25" s="1"/>
      <c r="J25" s="1"/>
    </row>
    <row r="26" spans="1:10" x14ac:dyDescent="0.3">
      <c r="A26" s="3" t="s">
        <v>6</v>
      </c>
      <c r="B26" s="1" t="b">
        <v>0</v>
      </c>
      <c r="C26" s="1"/>
      <c r="D26" s="1"/>
      <c r="E26" s="3" t="s">
        <v>30</v>
      </c>
      <c r="F26" s="1" t="b">
        <v>0</v>
      </c>
      <c r="G26" s="1"/>
      <c r="H26" s="1"/>
      <c r="I26" s="1"/>
      <c r="J26" s="1"/>
    </row>
    <row r="27" spans="1:10" x14ac:dyDescent="0.3">
      <c r="A27" s="3"/>
      <c r="B27" s="1"/>
      <c r="C27" s="1"/>
      <c r="D27" s="1"/>
      <c r="E27" s="3"/>
      <c r="F27" s="1"/>
      <c r="G27" s="1"/>
      <c r="H27" s="1"/>
      <c r="I27" s="1"/>
      <c r="J27" s="1"/>
    </row>
    <row r="28" spans="1:10" x14ac:dyDescent="0.3">
      <c r="A28" s="3"/>
      <c r="B28" s="1" t="b">
        <f>AND(B23=TRUE, B24=TRUE)</f>
        <v>0</v>
      </c>
      <c r="C28" s="1"/>
      <c r="D28" s="1"/>
      <c r="E28" s="3"/>
      <c r="F28" s="1" t="b">
        <f>AND(F23=TRUE, F24=TRUE)</f>
        <v>0</v>
      </c>
      <c r="G28" s="1"/>
      <c r="H28" s="1"/>
      <c r="I28" s="1"/>
      <c r="J28" s="1"/>
    </row>
    <row r="29" spans="1:10" x14ac:dyDescent="0.3">
      <c r="A29" s="3"/>
      <c r="B29" s="1" t="b">
        <f>AND(B23=TRUE, B25=TRUE)</f>
        <v>0</v>
      </c>
      <c r="C29" s="1"/>
      <c r="D29" s="1"/>
      <c r="E29" s="3"/>
      <c r="F29" s="1" t="b">
        <f>AND(F23=TRUE, F25=TRUE)</f>
        <v>0</v>
      </c>
      <c r="G29" s="1"/>
      <c r="H29" s="1"/>
      <c r="I29" s="1"/>
      <c r="J29" s="1"/>
    </row>
    <row r="30" spans="1:10" x14ac:dyDescent="0.3">
      <c r="A30" s="3"/>
      <c r="B30" s="1" t="b">
        <f>AND(B23=TRUE,B26=TRUE)</f>
        <v>0</v>
      </c>
      <c r="C30" s="1"/>
      <c r="D30" s="1"/>
      <c r="E30" s="3"/>
      <c r="F30" s="1" t="b">
        <f>AND(F23=TRUE,F26=TRUE)</f>
        <v>0</v>
      </c>
      <c r="G30" s="1"/>
      <c r="H30" s="1"/>
      <c r="I30" s="1"/>
      <c r="J30" s="1"/>
    </row>
    <row r="31" spans="1:10" x14ac:dyDescent="0.3">
      <c r="A31" s="3"/>
      <c r="B31" s="1" t="b">
        <f>AND(B24=TRUE,B25=TRUE)</f>
        <v>0</v>
      </c>
      <c r="C31" s="1"/>
      <c r="D31" s="1"/>
      <c r="E31" s="3"/>
      <c r="F31" s="1" t="b">
        <f>AND(F24=TRUE,F25=TRUE)</f>
        <v>0</v>
      </c>
      <c r="G31" s="1"/>
      <c r="H31" s="1"/>
      <c r="I31" s="1"/>
      <c r="J31" s="1"/>
    </row>
    <row r="32" spans="1:10" x14ac:dyDescent="0.3">
      <c r="A32" s="3"/>
      <c r="B32" s="1" t="b">
        <f>AND(B24=TRUE,B26=TRUE)</f>
        <v>0</v>
      </c>
      <c r="C32" s="3"/>
      <c r="D32" s="1"/>
      <c r="E32" s="1"/>
      <c r="F32" s="1" t="b">
        <f>AND(F24=TRUE,F26=TRUE)</f>
        <v>0</v>
      </c>
      <c r="G32" s="1"/>
      <c r="H32" s="1"/>
      <c r="I32" s="1"/>
      <c r="J32" s="1"/>
    </row>
    <row r="33" spans="1:10" x14ac:dyDescent="0.3">
      <c r="A33" s="3"/>
      <c r="B33" s="1" t="b">
        <f>AND(B25=TRUE,B26=TRUE)</f>
        <v>0</v>
      </c>
      <c r="C33" s="3"/>
      <c r="D33" s="1"/>
      <c r="E33" s="1"/>
      <c r="F33" s="1" t="b">
        <f>AND(F25=TRUE,F26=TRUE)</f>
        <v>0</v>
      </c>
      <c r="G33" s="1"/>
      <c r="H33" s="1"/>
      <c r="I33" s="1"/>
      <c r="J33" s="1"/>
    </row>
    <row r="34" spans="1:10" x14ac:dyDescent="0.3">
      <c r="A34" s="3"/>
      <c r="B34" s="1" t="b">
        <f>IF(B28=TRUE, FALSE, IF(B29=TRUE, FALSE, IF(B30=TRUE, FALSE, IF(B31=TRUE, FALSE, IF(B32=TRUE, FALSE, IF(B33=TRUE, FALSE, TRUE))))))</f>
        <v>1</v>
      </c>
      <c r="C34" s="3" t="s">
        <v>43</v>
      </c>
      <c r="D34" s="1"/>
      <c r="E34" s="1"/>
      <c r="F34" s="1" t="b">
        <f>IF(F28=TRUE, FALSE, IF(F29=TRUE, FALSE, IF(F30=TRUE, FALSE, IF(F31=TRUE, FALSE, IF(F32=TRUE, FALSE, IF(F33=TRUE, FALSE, TRUE))))))</f>
        <v>1</v>
      </c>
      <c r="G34" s="3" t="s">
        <v>43</v>
      </c>
      <c r="H34" s="1"/>
      <c r="I34" s="1"/>
      <c r="J34" s="1"/>
    </row>
    <row r="35" spans="1:10" x14ac:dyDescent="0.3">
      <c r="A35" s="1"/>
      <c r="B35" s="1" t="b">
        <f>IF(B23=TRUE,0,IF(B24=TRUE,1,IF(B25=TRUE,2,IF(B26=TRUE,3,FALSE))))</f>
        <v>0</v>
      </c>
      <c r="C35" s="1"/>
      <c r="D35" s="1"/>
      <c r="E35" s="1"/>
      <c r="F35" s="1" t="b">
        <f>IF(F34=FALSE,FALSE,IF(F23=TRUE,0,IF(F24=TRUE,1,IF(F25=TRUE,2,IF(F26=TRUE,3,FALSE)))))</f>
        <v>0</v>
      </c>
      <c r="G35" s="1"/>
      <c r="H35" s="1"/>
      <c r="I35" s="1"/>
      <c r="J35" s="1"/>
    </row>
    <row r="36" spans="1:10" x14ac:dyDescent="0.3">
      <c r="A36" s="4" t="s">
        <v>31</v>
      </c>
      <c r="B36" s="1"/>
      <c r="C36" s="1" t="str">
        <f>IF(B34=FALSE,"Undo Multiple Selections",IF(F34=FALSE,"Undo Multiple Selections", IF(B35=FALSE, "Select Charges", IF(F35=FALSE, "Select Convictions", IF(B35&gt;F35, B35,F35)))))</f>
        <v>Select Charges</v>
      </c>
      <c r="D36" s="1"/>
      <c r="E36" s="1"/>
      <c r="F36" s="1"/>
      <c r="G36" s="1"/>
      <c r="H36" s="1"/>
      <c r="I36" s="1"/>
      <c r="J36" s="1"/>
    </row>
    <row r="37" spans="1:10" x14ac:dyDescent="0.3">
      <c r="A37" s="4" t="s">
        <v>32</v>
      </c>
      <c r="B37" s="1" t="b">
        <f>AND(A38=TRUE, A40=TRUE)</f>
        <v>0</v>
      </c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 t="b">
        <v>0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4" t="s">
        <v>33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">
      <c r="A40" s="1" t="b">
        <v>0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 t="s">
        <v>34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 t="s">
        <v>19</v>
      </c>
      <c r="B43" s="1" t="b">
        <f>AND(A44=TRUE, A46=TRUE)</f>
        <v>0</v>
      </c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1" t="b">
        <v>0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">
      <c r="A45" s="1" t="s">
        <v>20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1" t="b">
        <v>0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">
      <c r="A48" s="1" t="s">
        <v>35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">
      <c r="A49" s="1" t="s">
        <v>19</v>
      </c>
      <c r="B49" s="1" t="b">
        <f>AND(A50=TRUE, A52=TRUE)</f>
        <v>0</v>
      </c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 t="b">
        <v>0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1" t="s">
        <v>36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 t="b">
        <v>0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1" t="s">
        <v>37</v>
      </c>
      <c r="B54" s="1"/>
      <c r="C54" s="1"/>
      <c r="D54" s="1"/>
      <c r="E54" s="1"/>
      <c r="F54" s="1"/>
      <c r="G54" s="1" t="s">
        <v>49</v>
      </c>
      <c r="H54" s="1"/>
      <c r="I54" s="1"/>
      <c r="J54" s="1"/>
    </row>
    <row r="55" spans="1:10" x14ac:dyDescent="0.3">
      <c r="A55" s="1" t="s">
        <v>19</v>
      </c>
      <c r="B55" s="1" t="b">
        <f>AND(A56=TRUE, A58=TRUE)</f>
        <v>0</v>
      </c>
      <c r="C55" s="1"/>
      <c r="D55" s="1"/>
      <c r="E55" s="1"/>
      <c r="F55" s="1"/>
      <c r="G55" s="1"/>
      <c r="H55" s="1"/>
      <c r="I55" s="1"/>
      <c r="J55" s="1"/>
    </row>
    <row r="56" spans="1:10" x14ac:dyDescent="0.3">
      <c r="A56" s="1" t="b">
        <v>0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">
      <c r="A57" s="1" t="s">
        <v>20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">
      <c r="A58" s="1" t="b">
        <v>0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">
      <c r="A60" s="1" t="s">
        <v>38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">
      <c r="A61" s="1" t="s">
        <v>19</v>
      </c>
      <c r="B61" s="1" t="b">
        <f>AND(A62=TRUE, A64=TRUE)</f>
        <v>0</v>
      </c>
      <c r="C61" s="1"/>
      <c r="D61" s="1"/>
      <c r="E61" s="1"/>
      <c r="F61" s="1"/>
      <c r="G61" s="1"/>
      <c r="H61" s="1"/>
      <c r="I61" s="1"/>
      <c r="J61" s="1"/>
    </row>
    <row r="62" spans="1:10" x14ac:dyDescent="0.3">
      <c r="A62" s="1" t="b">
        <v>0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">
      <c r="A63" s="1" t="s">
        <v>36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">
      <c r="A64" s="1" t="b">
        <v>0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">
      <c r="A67" s="1" t="s">
        <v>44</v>
      </c>
      <c r="B67" s="1" t="b">
        <f>OR('Static 99R Self Scoring'!H29="Make Selection",'Static 99R Self Scoring'!H27="Make Selection",'Static 99R Self Scoring'!H25="Make Selection")</f>
        <v>1</v>
      </c>
      <c r="C67" s="1"/>
      <c r="D67" s="1"/>
      <c r="E67" s="1"/>
      <c r="F67" s="1"/>
      <c r="G67" s="1"/>
      <c r="H67" s="1"/>
      <c r="I67" s="1"/>
      <c r="J67" s="1"/>
    </row>
    <row r="68" spans="1:10" x14ac:dyDescent="0.3">
      <c r="A68" s="1"/>
      <c r="B68" s="1" t="b">
        <f>OR('Static 99R Self Scoring'!H23="Make Selection", 'Static 99R Self Scoring'!H21="Make Selection", 'Static 99R Self Scoring'!H15="Select Charges", 'Static 99R Self Scoring'!H15="Select Convictions")</f>
        <v>1</v>
      </c>
      <c r="C68" s="1"/>
      <c r="D68" s="1"/>
      <c r="E68" s="1"/>
      <c r="F68" s="1"/>
      <c r="G68" s="1"/>
      <c r="H68" s="1"/>
      <c r="I68" s="1"/>
      <c r="J68" s="1"/>
    </row>
    <row r="69" spans="1:10" x14ac:dyDescent="0.3">
      <c r="A69" s="1"/>
      <c r="B69" s="1" t="b">
        <f>OR('Static 99R Self Scoring'!H13= "Make Selection", 'Static 99R Self Scoring'!H11="Make Selection", 'Static 99R Self Scoring'!H9="Make Selection", 'Static 99R Self Scoring'!H5="Enter Dates")</f>
        <v>1</v>
      </c>
      <c r="C69" s="1"/>
      <c r="D69" s="1"/>
      <c r="E69" s="1"/>
      <c r="F69" s="1"/>
      <c r="G69" s="1"/>
      <c r="H69" s="1"/>
      <c r="I69" s="1"/>
      <c r="J69" s="1"/>
    </row>
    <row r="70" spans="1:10" x14ac:dyDescent="0.3">
      <c r="A70" s="1" t="s">
        <v>45</v>
      </c>
      <c r="B70" s="1" t="b">
        <f>OR(B67=TRUE,B68=TRUE, B69=TRUE)</f>
        <v>1</v>
      </c>
      <c r="C70" s="1"/>
      <c r="D70" s="1"/>
      <c r="E70" s="1"/>
      <c r="F70" s="1"/>
      <c r="G70" s="1"/>
      <c r="H70" s="1"/>
      <c r="I70" s="1"/>
      <c r="J70" s="1"/>
    </row>
    <row r="71" spans="1:1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4" spans="1:10" x14ac:dyDescent="0.3">
      <c r="A74" s="1" t="b">
        <f>OR('Static 99R Self Scoring'!H6="Enter Dates", 'Static 99R Self Scoring'!H9="Make Selection", 'Static 99R Self Scoring'!H11="Make Selection",'Static 99R Self Scoring'!H13="Make Selection", 'Static 99R Self Scoring'!H17="Select Charges", 'Static 99R Self Scoring'!H17="Select Convictions", 'Static 99R Self Scoring'!H21="Make Selection", 'Static 99R Self Scoring'!H23="Make Selection", 'Static 99R Self Scoring'!H25="Make Selection", 'Static 99R Self Scoring'!H27="Make Selection", 'Static 99R Self Scoring'!H29="Make Selection")</f>
        <v>1</v>
      </c>
      <c r="B74" s="1" t="s">
        <v>50</v>
      </c>
      <c r="C74" s="1"/>
      <c r="H74" s="41" t="s">
        <v>66</v>
      </c>
    </row>
    <row r="75" spans="1:10" x14ac:dyDescent="0.3">
      <c r="A75" s="1" t="b">
        <f>OR('Static 99R Self Scoring'!H9="Multiple Selections",'Static 99R Self Scoring'!H11="Multiple Selections",'Static 99R Self Scoring'!H13="Multiple Selections",'Static 99R Self Scoring'!H17="Multiple Selections",'Static 99R Self Scoring'!H21="Multiple Selections",'Static 99R Self Scoring'!H23="Multiple Selections",'Static 99R Self Scoring'!H25="Multiple Selections",'Static 99R Self Scoring'!H27="Multiple Selections",'Static 99R Self Scoring'!H29="Multiple Selections")</f>
        <v>0</v>
      </c>
      <c r="B75" s="1" t="s">
        <v>51</v>
      </c>
      <c r="C75" s="1"/>
    </row>
    <row r="78" spans="1:10" x14ac:dyDescent="0.3">
      <c r="A78" t="b">
        <f>ISBLANK('Static 99R Self Scoring'!C2:D2)</f>
        <v>0</v>
      </c>
      <c r="H78" t="s">
        <v>67</v>
      </c>
    </row>
    <row r="79" spans="1:10" x14ac:dyDescent="0.3">
      <c r="H79" t="s">
        <v>60</v>
      </c>
    </row>
    <row r="81" spans="1:8" x14ac:dyDescent="0.3">
      <c r="A81" t="s">
        <v>55</v>
      </c>
      <c r="H81" s="12" t="s">
        <v>59</v>
      </c>
    </row>
    <row r="82" spans="1:8" x14ac:dyDescent="0.3">
      <c r="H82" s="13" t="s">
        <v>58</v>
      </c>
    </row>
    <row r="83" spans="1:8" x14ac:dyDescent="0.3">
      <c r="A83" t="s">
        <v>56</v>
      </c>
    </row>
    <row r="84" spans="1:8" x14ac:dyDescent="0.3">
      <c r="A84" t="s">
        <v>57</v>
      </c>
      <c r="H84" s="14" t="s">
        <v>63</v>
      </c>
    </row>
    <row r="85" spans="1:8" x14ac:dyDescent="0.3">
      <c r="C85" t="b">
        <f>ISBLANK('Static 99R Self Scoring'!#REF!)</f>
        <v>0</v>
      </c>
      <c r="H85" s="14" t="s">
        <v>64</v>
      </c>
    </row>
    <row r="86" spans="1:8" x14ac:dyDescent="0.3">
      <c r="C86" t="b">
        <f>ISBLANK('Static 99R Self Scoring'!#REF!)</f>
        <v>0</v>
      </c>
    </row>
    <row r="87" spans="1:8" x14ac:dyDescent="0.3">
      <c r="C87" t="b">
        <f>ISBLANK('Static 99R Self Scoring'!#REF!)</f>
        <v>0</v>
      </c>
    </row>
    <row r="89" spans="1:8" x14ac:dyDescent="0.3">
      <c r="C89" t="b">
        <f>AND(C85=FALSE, C86=FALSE, C87=FALSE)</f>
        <v>1</v>
      </c>
    </row>
    <row r="92" spans="1:8" x14ac:dyDescent="0.3">
      <c r="A92" t="b">
        <v>1</v>
      </c>
    </row>
    <row r="93" spans="1:8" x14ac:dyDescent="0.3">
      <c r="A93" t="b">
        <v>0</v>
      </c>
    </row>
    <row r="94" spans="1:8" x14ac:dyDescent="0.3">
      <c r="A94" t="b">
        <v>0</v>
      </c>
    </row>
    <row r="95" spans="1:8" x14ac:dyDescent="0.3">
      <c r="A95" t="b">
        <f>AND(A92=TRUE, A93=TRUE)</f>
        <v>0</v>
      </c>
      <c r="B95" t="s">
        <v>68</v>
      </c>
    </row>
    <row r="96" spans="1:8" x14ac:dyDescent="0.3">
      <c r="A96" t="b">
        <f>AND(A92=TRUE, A94=TRUE)</f>
        <v>0</v>
      </c>
      <c r="B96" t="s">
        <v>69</v>
      </c>
    </row>
    <row r="97" spans="1:2" x14ac:dyDescent="0.3">
      <c r="A97" t="b">
        <f>AND(A93=TRUE, A94=TRUE)</f>
        <v>0</v>
      </c>
      <c r="B97" t="s">
        <v>70</v>
      </c>
    </row>
    <row r="98" spans="1:2" x14ac:dyDescent="0.3">
      <c r="A98" t="b">
        <f>OR(A95=TRUE, A96=TRUE, A97=TRUE)</f>
        <v>0</v>
      </c>
      <c r="B98" t="s">
        <v>71</v>
      </c>
    </row>
  </sheetData>
  <mergeCells count="3">
    <mergeCell ref="A22:B22"/>
    <mergeCell ref="E22:F22"/>
    <mergeCell ref="A21:D21"/>
  </mergeCells>
  <pageMargins left="0.7" right="0.7" top="0.75" bottom="0.75" header="0.3" footer="0.3"/>
  <pageSetup orientation="portrait" r:id="rId1"/>
  <headerFooter>
    <oddFooter>&amp;C&amp;K00+000Created by Jon Hartz 11-2016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Static 99R Self Scoring</vt:lpstr>
      <vt:lpstr>Reference Values</vt:lpstr>
    </vt:vector>
  </TitlesOfParts>
  <Company>Washington State Department of Corrections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Hartz, Jonathan H. (DOC)</dc:creator>
  <cp:lastModifiedBy>Bezanson, Jacob E. (DOC)</cp:lastModifiedBy>
  <cp:lastPrinted>2019-01-07T18:39:43Z</cp:lastPrinted>
  <dcterms:created xsi:type="dcterms:W3CDTF">2016-11-22T22:31:42Z</dcterms:created>
  <dcterms:modified xsi:type="dcterms:W3CDTF">2019-01-07T18:43:52Z</dcterms:modified>
</cp:coreProperties>
</file>